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827"/>
  <workbookPr defaultThemeVersion="124226"/>
  <bookViews>
    <workbookView xWindow="65416" yWindow="65416" windowWidth="29040" windowHeight="15840" activeTab="0"/>
  </bookViews>
  <sheets>
    <sheet name="IZVRŠENJE 12-19" sheetId="1" r:id="rId1"/>
  </sheets>
  <definedNames/>
  <calcPr calcId="181029"/>
  <extLst/>
</workbook>
</file>

<file path=xl/sharedStrings.xml><?xml version="1.0" encoding="utf-8"?>
<sst xmlns="http://schemas.openxmlformats.org/spreadsheetml/2006/main" count="466" uniqueCount="337">
  <si>
    <t>Članak 1</t>
  </si>
  <si>
    <t>Članak 2</t>
  </si>
  <si>
    <t>INDEKS 3/1</t>
  </si>
  <si>
    <t>INDEKS 3/2</t>
  </si>
  <si>
    <t>A. RAČUN PRIHODA I RASHODA</t>
  </si>
  <si>
    <t>Prihodi</t>
  </si>
  <si>
    <t>Rashodi</t>
  </si>
  <si>
    <t>Razlika - višak / manjak</t>
  </si>
  <si>
    <t>B. RAČUN FINANCIRANJA</t>
  </si>
  <si>
    <t>Primitci</t>
  </si>
  <si>
    <t>Izdatci</t>
  </si>
  <si>
    <t>C. VIŠAK / MANJAK IZ PRETHODNIH GODINA</t>
  </si>
  <si>
    <t>Višak / manjak iz prethodnih godina</t>
  </si>
  <si>
    <t>Članak 3</t>
  </si>
  <si>
    <t>Članak 4</t>
  </si>
  <si>
    <t>I   OPĆI DIO PRORAČUNA</t>
  </si>
  <si>
    <t>Prihodi i primitci, te rashodi i izdatci po skupinama i podskupinama ostvareni su kakoslijedi:</t>
  </si>
  <si>
    <t>TABLICA A.</t>
  </si>
  <si>
    <t>PRIHODI</t>
  </si>
  <si>
    <t>SVEUKUPNO PRIHODI I PRIMITCI</t>
  </si>
  <si>
    <t>BROJ KONTA</t>
  </si>
  <si>
    <t>VRSTA PRIHODA</t>
  </si>
  <si>
    <t>PRIHODI POSLOVANJA</t>
  </si>
  <si>
    <t>Prihodi od poreza</t>
  </si>
  <si>
    <t>Porez i prirez na dohodak</t>
  </si>
  <si>
    <t>Porezi na imovinu</t>
  </si>
  <si>
    <t>Porezi na robu i usluge</t>
  </si>
  <si>
    <t xml:space="preserve">Pomoći iz proračuna </t>
  </si>
  <si>
    <t>Pomoći od ostalih subjekata unutar opće države</t>
  </si>
  <si>
    <t>Prihodi od imovine</t>
  </si>
  <si>
    <t>Prihodi od financijske imovine</t>
  </si>
  <si>
    <t>Prihodi od nefinancijske imovine</t>
  </si>
  <si>
    <t>Ostali prihodi od nefinancijske imovine</t>
  </si>
  <si>
    <t>Prihodi od kamata na dane zajmove</t>
  </si>
  <si>
    <t>Prihodi od administrativnih pristojbi i po posebnim propisima</t>
  </si>
  <si>
    <t>Administrativne upravne pristojbe</t>
  </si>
  <si>
    <t>Prihodi po posebnim propisima</t>
  </si>
  <si>
    <t>Doprinosi za šume</t>
  </si>
  <si>
    <t>Ostali nespomenuti prihodi</t>
  </si>
  <si>
    <t xml:space="preserve">Komunalni doprinosi i naknade </t>
  </si>
  <si>
    <t>Komunalni doprinosi</t>
  </si>
  <si>
    <t>Komunalne naknade</t>
  </si>
  <si>
    <t>Prihodi koje Proračuni ostvare obavljanjem osn.djel.</t>
  </si>
  <si>
    <t>PRIHODI OD PRODAJE NEFINANCIJSKE IMOVINE</t>
  </si>
  <si>
    <t>Prihodi od prodaje neproizvedene imovine</t>
  </si>
  <si>
    <t>Prihodi od prodaje materijalne imovine - prirodnoh bogatstava</t>
  </si>
  <si>
    <t>PRIMITCI OD FINANCIJSKE IMOVINE I ZADUŽIVANJA</t>
  </si>
  <si>
    <t>Primitci od zaduživanja</t>
  </si>
  <si>
    <t>Primljeni zajmovi od financijskih inst.izvan javnog sektora</t>
  </si>
  <si>
    <t>RASHODI</t>
  </si>
  <si>
    <t>SVEUKUPNO RASHODI I IZDATCI</t>
  </si>
  <si>
    <t>VRSTA RASHODA</t>
  </si>
  <si>
    <t>RASHODI POSLOVANJA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</si>
  <si>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</si>
  <si>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</si>
  <si>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</si>
  <si>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</si>
  <si>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</si>
  <si>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</si>
  <si>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</si>
  <si>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</si>
  <si>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</si>
  <si>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</si>
  <si>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</si>
  <si>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Subvencije trg. Dr., poljoprivrednicima, obrtima,…</t>
  </si>
  <si>
    <t>Subv. Poljop. Obrtnicima, malim i sred. Poduzetnicima</t>
  </si>
  <si>
    <t>Pomoći dane u inozemstvo i unutar općeg proračuna</t>
  </si>
  <si>
    <t>Nakn. građ. i kućanstvima na temelju osiguranja i druge naknade</t>
  </si>
  <si>
    <t>Ostale naknade građanima i kućanstvima iz proračuna</t>
  </si>
  <si>
    <t>Ostali rashodi</t>
  </si>
  <si>
    <t>Tekuće donacije</t>
  </si>
  <si>
    <t>Kapitalne donacije</t>
  </si>
  <si>
    <t>Izvanredni rashodi</t>
  </si>
  <si>
    <t>RASHODI ZA NABAVU NEFINANCIJSKE IMOVINE</t>
  </si>
  <si>
    <t>Rashodi za nabavu neproizvedene imovine</t>
  </si>
  <si>
    <t>Materijalna imovina - prirodna bogatstva</t>
  </si>
  <si>
    <t>Nematerijalna imovina</t>
  </si>
  <si>
    <t>Rashodi za nabavu proizvedene dugotrajne imovine</t>
  </si>
  <si>
    <t>Građevinski objekti</t>
  </si>
  <si>
    <t>Ostali građevinski objekti</t>
  </si>
  <si>
    <t>Postrojenja i oprema</t>
  </si>
  <si>
    <t>Nematerijalna proizvedena imovina</t>
  </si>
  <si>
    <t>Rashodi za dodatna ulaganja na nefinancijskoj imovini</t>
  </si>
  <si>
    <t>Dodatna ulaganja na građevinskim objektima</t>
  </si>
  <si>
    <t>IZDATCI ZA FINANCIJSKU IM. I POVRAT ZAJMOVA</t>
  </si>
  <si>
    <t>Otplata glavnice primljenih zajmova</t>
  </si>
  <si>
    <t>RAČUN FINANCIRANJA</t>
  </si>
  <si>
    <t>PRIMITCI</t>
  </si>
  <si>
    <t>SVEUKUPNO PRIMITCI</t>
  </si>
  <si>
    <t>PRIMICI OD FINANC. IMOVINE I ZADUŽIVANJA</t>
  </si>
  <si>
    <t>Primljeni zajmovi od banaka …</t>
  </si>
  <si>
    <t>IZDATCI</t>
  </si>
  <si>
    <t>SVEUKUPNO IZDATCI</t>
  </si>
  <si>
    <t>IZDACI ZA FINANC. IMOV. OTPLATE ZAJMOVA</t>
  </si>
  <si>
    <t>Izdaci za otplatu glavnice primljenih zajmova</t>
  </si>
  <si>
    <t>Članak 5</t>
  </si>
  <si>
    <t>II POSEBNI DIO PRORAČUNA</t>
  </si>
  <si>
    <t>Prihodi i primici, te rashodi i izdaci su izvršeni po programskoj, organizacijskoj i ekonomskoj klasifikaciji kako slijedi:</t>
  </si>
  <si>
    <t>PRIHODI I PRIMICI SVEUKUPNO</t>
  </si>
  <si>
    <t>Porez i prirez na dohodak od samostalnih djelatnosti</t>
  </si>
  <si>
    <t>Porez i prirez na dohodak od imovine i imovinskih prava</t>
  </si>
  <si>
    <t>Porez i prirez na dohodak od kapitala</t>
  </si>
  <si>
    <t>Porez na korištenje javnih površina</t>
  </si>
  <si>
    <t>Porez na promet nekretnina</t>
  </si>
  <si>
    <t>Porez na potrošnju alkoholnih i bezalkoholnih pića</t>
  </si>
  <si>
    <t>Porez na tvrtku</t>
  </si>
  <si>
    <t>Pomoći iz inozemstva i od subjekata unutar opće države</t>
  </si>
  <si>
    <t>Tekuće pomoći iz državnog proračuna</t>
  </si>
  <si>
    <t>Tekuće pomoći iz županijskog proračuna</t>
  </si>
  <si>
    <t>Kapitalne pomoći iz državnog proračuna</t>
  </si>
  <si>
    <t>Kapitalne pomoći od županija</t>
  </si>
  <si>
    <t>Prihodi od administrativnih pristojbi i po posebnim</t>
  </si>
  <si>
    <t>Sredstva vodnog doprinosa</t>
  </si>
  <si>
    <t>Ostali prihodi</t>
  </si>
  <si>
    <t>Prihodi od prodaje neproizvedene dugotrajne imovine</t>
  </si>
  <si>
    <t>Prihodi od prodaje ostalog zemljišta</t>
  </si>
  <si>
    <t>PRIMICI OD FINANCIJSKE IMOVINE I ZADUŽIVANJA</t>
  </si>
  <si>
    <t>Primljene otplate (povrati) glavnice danih zajmova</t>
  </si>
  <si>
    <t>VLASTITI IZVORI</t>
  </si>
  <si>
    <t>RAZDJEL 001 JEDINSTVENI UPRAVNI ODJEL</t>
  </si>
  <si>
    <t>GLAVA 00101 POSLOVI ODJELA</t>
  </si>
  <si>
    <t>Funkcijska klasifikacija: 01-opće javne usluge</t>
  </si>
  <si>
    <t>Program 01: Redovna djelatnost</t>
  </si>
  <si>
    <t>Aktivnost: Administracija i upravljanje</t>
  </si>
  <si>
    <t>Kapitalni projekt: Nabava nefinancijske imovine za redovan rad</t>
  </si>
  <si>
    <t xml:space="preserve">GLAVA 00102 JAVNE USTANOVE ŠKOLSKOG ODGOJA </t>
  </si>
  <si>
    <t>Funkcijska klasifikacija: 09 - Obrazovanje</t>
  </si>
  <si>
    <t>Program 01: Program predškolskog odgoja-korisnik Dječji vrtić Nova Gradiška</t>
  </si>
  <si>
    <t>Aktivnost: Sufinanciranje odgajateljice "Male škole"</t>
  </si>
  <si>
    <t>Dječji vrtić Nova Gradiška</t>
  </si>
  <si>
    <t>Program 02 Javne potrebe iznad standarda u školstvu</t>
  </si>
  <si>
    <t>Aktivnost: Poticanje rada školskih ustanova na području Općine</t>
  </si>
  <si>
    <t>Aktivnost: Stipendiranje studenata</t>
  </si>
  <si>
    <t>GLAVA 00103 PROGRAMSKA DJELATNOST KULTURE</t>
  </si>
  <si>
    <t>Funkcijska klasifikacija: 08 - Rekreacija, kultura i religija</t>
  </si>
  <si>
    <t>Program 01: Program javnih potreba u kulturi</t>
  </si>
  <si>
    <t>Aktivnost: Manifestacije u kulturi pod pokroviteljstvom Općine</t>
  </si>
  <si>
    <t>Program 02: Djelatnost Narodne knjižnice i čitaonice "Grigor Vitez"</t>
  </si>
  <si>
    <t>Aktivnost: Administrativno, tehničko i stručno osoblje</t>
  </si>
  <si>
    <t>Kapitalni projekt: Nabava uredske opreme i namještaja u knjižnici</t>
  </si>
  <si>
    <t>Kapitalni projekt: Nabava knjižničke građe</t>
  </si>
  <si>
    <t>Knjige, umjetnička djela i ostale izložbene vrijednosti</t>
  </si>
  <si>
    <t>Program 03: Religiozne potrebe građana</t>
  </si>
  <si>
    <t>GLAVA 00104 PROGRAMSKA DJELATNOST SPORTA</t>
  </si>
  <si>
    <t>Funkcijska klasifikacija: 08- rekreacija, kultura, religija</t>
  </si>
  <si>
    <t>Program 01: Organizacija rekreacije i športskih aktivnosti</t>
  </si>
  <si>
    <t>Aktivnost: Osnovna djelatnost športskih udruga i udruga tehničke</t>
  </si>
  <si>
    <t>Aktivnost: Manifestacije u športu pod pokroviteljstvom Općine</t>
  </si>
  <si>
    <t>GLAVA 00105 JAVNE POTREBE I USLUGE U ZDRAVSTVU</t>
  </si>
  <si>
    <t>Funkcijska klasifikacija: 07 - Zdravstvo</t>
  </si>
  <si>
    <t>Program 01: Dodatne usluge u zdravstvu i preventiva</t>
  </si>
  <si>
    <t>Aktivnost: Poslovi deratizacije i dezinsekcije</t>
  </si>
  <si>
    <t>GLAVA 00106 PROGRAMSKA DJELATNOST SOCIJALNE SKRBI</t>
  </si>
  <si>
    <t>Funkcijska klasifikacija: 10-Socijalna zaštita</t>
  </si>
  <si>
    <t>Program 01: Program socijalne skrbi i novčanih pomoći</t>
  </si>
  <si>
    <t>Aktivnost: Pomoći obiteljima u novcu</t>
  </si>
  <si>
    <t>Pomoći</t>
  </si>
  <si>
    <t>Program 02: Poticajne mjere demografske obnove</t>
  </si>
  <si>
    <t>Aktivnost: Potpore za novorođeno dijete</t>
  </si>
  <si>
    <t>Naknade građanima i kućanstvima</t>
  </si>
  <si>
    <t>Program 03: Humanitarna skrb kroz udruge građana</t>
  </si>
  <si>
    <t>Aktivnost: Humanitarna djelatnost Crvenog križa</t>
  </si>
  <si>
    <t>Aktivnost: Poticaj djelovanju podružnice umirovljenika</t>
  </si>
  <si>
    <t>Program 04: Poticanje rada ostalih udruga građana</t>
  </si>
  <si>
    <t>Aktivnost: Poticanje rada ostalih udruga građana</t>
  </si>
  <si>
    <t>Program 01: Upravljanje javnim financijama</t>
  </si>
  <si>
    <t>Aktivnost: Upravljanje javnim financijama</t>
  </si>
  <si>
    <t>Ostali rashodi poslovanja</t>
  </si>
  <si>
    <t>GLAVA 00108 VATROGASTVO, ZAŠTITA I SPAŠAVANJE</t>
  </si>
  <si>
    <t>Funkcijska klasifikacija: 03-Javni red i sigurnost</t>
  </si>
  <si>
    <t>Program 01: Zaštita od požara</t>
  </si>
  <si>
    <t>Aktivnost: Osnovna djelatnost sustava vatrogastva</t>
  </si>
  <si>
    <t>GLAVA 00109 GOSPODARSTVO</t>
  </si>
  <si>
    <t>Funkcijska klasifikacija: 04-Ekonomski poslovi</t>
  </si>
  <si>
    <t>Program 01: Poticanje razvoja gospodarstva</t>
  </si>
  <si>
    <t xml:space="preserve">Aktivnost: </t>
  </si>
  <si>
    <t>Subvencije trg.društvima,poljop. i obrtnicima izvan javnog sektora</t>
  </si>
  <si>
    <t>GLAVA 00110 KOMUNALNE DJELATNOSTI</t>
  </si>
  <si>
    <t>Funkcijska klasifikacija: 01-Opće javne usluge</t>
  </si>
  <si>
    <t>Program 01: Redovna djelatnost vlastitog komunalnog pogona</t>
  </si>
  <si>
    <t>Program 02: Program javnih radova na održavanju komunalne infrastrukture</t>
  </si>
  <si>
    <t>Aktivnost: Pomoćno osoblje</t>
  </si>
  <si>
    <t>Program 03: Održavanje objekata i uređaja komunalne infrastrukture</t>
  </si>
  <si>
    <t>Funkcijska klasifikacija: 06 Usluge unaprjeđenja stanovanja</t>
  </si>
  <si>
    <t>Program 01: Održavanje objekata i uređaja ulične rasvjete</t>
  </si>
  <si>
    <t>Aktivnost: Javna rasvjeta</t>
  </si>
  <si>
    <t>GLAVA 00111 IZGRADNJA OBJEKATA I UREĐAJA KOMUNALNE</t>
  </si>
  <si>
    <t>Program 01: Izgradnja objekata prometne infrastrukture</t>
  </si>
  <si>
    <t>Kapitalni projekt : Izgradnja i asfaltiranje cesta, nogostupa,</t>
  </si>
  <si>
    <t>Funkcijska klasifikacija: 05 Zaštita okoliša</t>
  </si>
  <si>
    <t>Aktivnost: Održavanje sistema za odvodnju otpadnih voda</t>
  </si>
  <si>
    <t>RAZDJEL 002 NAČELNIK</t>
  </si>
  <si>
    <t>GLAVA 00201 NAČELNIK</t>
  </si>
  <si>
    <t>Program 01: Donošenje akata i mjera iz djelokruga izvršnog tijela</t>
  </si>
  <si>
    <t>Aktivnost: Izvršna tijela</t>
  </si>
  <si>
    <t>RAZDJEL 003 OPĆINSKO VIJEĆE</t>
  </si>
  <si>
    <t>GLAVA 00301 OPĆINSKO VIJEĆE</t>
  </si>
  <si>
    <t>Program 01: Donošenje akata i mjera iz djelokruga predstavničkog i mjesne samouprave</t>
  </si>
  <si>
    <t>Aktivnost: Predstavničko tijelo</t>
  </si>
  <si>
    <t>Aktivnost: Tekuća zaliha proračuna</t>
  </si>
  <si>
    <t>Aktivnost: Dan Grada Pakraca</t>
  </si>
  <si>
    <t>Obilježavanje Dana općine</t>
  </si>
  <si>
    <t>Aktivnost: Sjećanja na Domovinski rat</t>
  </si>
  <si>
    <t>Program 02: Informiranje građana</t>
  </si>
  <si>
    <t>Aktivnost: Informiranje putem radija</t>
  </si>
  <si>
    <t>Program 03: Program političkih stranaka</t>
  </si>
  <si>
    <t>Aktivnost: Osnovne funkcije političkih stranaka - Izbori</t>
  </si>
  <si>
    <t>Program 04: Rad nacionalnih manjina i zajednica</t>
  </si>
  <si>
    <t>Aktivnost: Aktivnosti vijeća nacionalnih manjina</t>
  </si>
  <si>
    <t>Program 05: Rad mjesnih odbora</t>
  </si>
  <si>
    <t>Aktivnost: Održavanje zgrada za redovno korištenje i rad MO</t>
  </si>
  <si>
    <t>Kapitalni projekt: Nabava poslovnih zgrada za rad mjesnih odbora</t>
  </si>
  <si>
    <t>Članak 6</t>
  </si>
  <si>
    <t>UKUPNO:</t>
  </si>
  <si>
    <t>Nedospjele obveze odnose se na slijedeće rashode:</t>
  </si>
  <si>
    <t>…..Obveze knjižnice</t>
  </si>
  <si>
    <t>Članak 7</t>
  </si>
  <si>
    <t>…..Potraživanja od zaposlenih</t>
  </si>
  <si>
    <t>…..Potraživanja za više plaćene poreze</t>
  </si>
  <si>
    <t>…..Potraživanja za više plaćene obveze</t>
  </si>
  <si>
    <t>…..Potraživanja za porez na tvrtku</t>
  </si>
  <si>
    <t>…..Potraživanja za porez na potrošnju</t>
  </si>
  <si>
    <t>…..Potraživanja od Eko-flora za dane koncesije</t>
  </si>
  <si>
    <t>…..Potraživanja za zakup poslovnih prostora</t>
  </si>
  <si>
    <t>…..Potraživanja za grobarine</t>
  </si>
  <si>
    <t>…..Potraživanja za održavanje kanalizacije</t>
  </si>
  <si>
    <t>…..Potraživanja za šumski doprinos</t>
  </si>
  <si>
    <t>…..Potraživanja za ostale prihode (voda Brezine, radni stroj, ukopi, grobna mjesta..)</t>
  </si>
  <si>
    <t>…..Potraživanja za komunalni doprinos za gradnju</t>
  </si>
  <si>
    <t>…..Potraživanja za komunalne naknade</t>
  </si>
  <si>
    <t>…..Potraživanja za naknade za priključak na vodovod i kanalizaciju</t>
  </si>
  <si>
    <t>…..Potraživanja od prodaje poljoprivrednog zemljišta</t>
  </si>
  <si>
    <t>Članak 8</t>
  </si>
  <si>
    <t>Članak 9</t>
  </si>
  <si>
    <t>Članak 10</t>
  </si>
  <si>
    <t>OPĆINSKO VIJEĆE OPĆINE GORNJI BOGIĆEVCI</t>
  </si>
  <si>
    <t>Predsjednik OV:</t>
  </si>
  <si>
    <t>Šugić Stipo</t>
  </si>
  <si>
    <t>Višak / manjak raspoloživ/za pokriće u slijedećem razdoblju</t>
  </si>
  <si>
    <t xml:space="preserve">kn. </t>
  </si>
  <si>
    <t xml:space="preserve">Kazne, upravne mjere i ostali prihodi </t>
  </si>
  <si>
    <t>Prihodi od pruženih usluga i osnovne djelatnosti</t>
  </si>
  <si>
    <t>Višak  prihoda</t>
  </si>
  <si>
    <t>Manjak prihoda</t>
  </si>
  <si>
    <t xml:space="preserve">Manjak prihoda </t>
  </si>
  <si>
    <t>Funkcijska klasifikacija: 06-Usluge unapređenja stanovanja zajednice</t>
  </si>
  <si>
    <t>Opremanje domova MO</t>
  </si>
  <si>
    <t>Program 04: Zaštita povijesnih znamenitosti</t>
  </si>
  <si>
    <t>Kapitalni projekt: Utvrda Ivanovaca "Bedem"</t>
  </si>
  <si>
    <t>a pojedinačno po vrstama kako slijedi:</t>
  </si>
  <si>
    <t>…..Potraživanja za najam ostale imovine-sale,hladnjača,inventar</t>
  </si>
  <si>
    <r>
      <t xml:space="preserve"> te na web stranici općine Gornji Bogićevci </t>
    </r>
    <r>
      <rPr>
        <u val="single"/>
        <sz val="9"/>
        <rFont val="Arial"/>
        <family val="2"/>
      </rPr>
      <t xml:space="preserve">www.opcinagornjibogicevci.hr </t>
    </r>
  </si>
  <si>
    <t>Aktivnost: Opskrba vodom i održavanje vodocrpilišta</t>
  </si>
  <si>
    <t>Prihodi od prodaje proizvedene dugotr.imovine</t>
  </si>
  <si>
    <t>Prihodi od prodaje prijevoznih sredstava</t>
  </si>
  <si>
    <t>Prihodi od prodaje prijevoznih sredstava u cestovnom prom.</t>
  </si>
  <si>
    <t>Prihodi od prodaje proizvedene dugotrajne imovine</t>
  </si>
  <si>
    <t>GLAVA 00107 PRORAČUN, FINANCIJE</t>
  </si>
  <si>
    <t>Program 02: Kupnja zemljišta za poboljšanje uvjeta stanovanja</t>
  </si>
  <si>
    <t>Aktivnost: Kupnja zemljišta</t>
  </si>
  <si>
    <t>Ostale naknade utvrđene općinskom odlukom (grobarine, takse, voda u PZ, otkup grobnih mjesta...)</t>
  </si>
  <si>
    <t>GODIŠNJI IZVJEŠTAJ O IZVRŠENJU PRORAČUNA OPĆINE GORNJI BOGIĆEVCI</t>
  </si>
  <si>
    <t>Primljeni zajmovi od tuzemnih kreditnih inst.izvan javnog sektora -  KORIŠTENI ODOBRENI MINUS</t>
  </si>
  <si>
    <t>kn, a pojedinačno po vrstama kako slijedi:</t>
  </si>
  <si>
    <t>Knjige, umj.djela i ostale izložbene vrijednosti</t>
  </si>
  <si>
    <t>Prihodi od naknade za troškove ovršnog postupka  i ostale nakn.</t>
  </si>
  <si>
    <t>Rashodi za plaće proračunskog korisnika</t>
  </si>
  <si>
    <t>Pomoći proračunskim korisnicima iz proračuna koji im nije nadležan</t>
  </si>
  <si>
    <t>Pom.iz drž.pror.temeljem prijenosa EU sredstava</t>
  </si>
  <si>
    <t>…..Potraživanja za zakup poljoprivrednog zemljišta</t>
  </si>
  <si>
    <t>…..Obveze za zaposlene i režijske troškove za mjesec prosinac</t>
  </si>
  <si>
    <t>Prihod od prodaje državnih biljega</t>
  </si>
  <si>
    <t>Aktivnost: Udruge građana iz područja kulture</t>
  </si>
  <si>
    <t>Aktivnost: Javni radovi - očuvanje kulturne baštine</t>
  </si>
  <si>
    <t>Plaća</t>
  </si>
  <si>
    <t>Doprinos na plaće</t>
  </si>
  <si>
    <t>Aktivnost: Održavanje i uređ. javnih ostalih obj.-Groblja i Mrtvačnica, vodocrp.</t>
  </si>
  <si>
    <t xml:space="preserve">Aktivnost: Održavanje nerazvrstanih cesta </t>
  </si>
  <si>
    <t>Pomoći proračunskim korisnicima drugih proračuna</t>
  </si>
  <si>
    <t>Tekuće pomoći pror.korisnicima od nenadležnih proračuna KNJIŽNICA</t>
  </si>
  <si>
    <t>Ostali prihodi -kazne</t>
  </si>
  <si>
    <t>Kompenzacijska sredstva</t>
  </si>
  <si>
    <t>Tekuće pomoći HZZ-javni radovi</t>
  </si>
  <si>
    <t>Aktivnost: Pomoć u kući starim i nemoćnim - program zaželi</t>
  </si>
  <si>
    <t>Rashodi za nabavu dugotrajno proizvedene imovine</t>
  </si>
  <si>
    <t xml:space="preserve">Prihodi od kamata na dane zajmove </t>
  </si>
  <si>
    <t>…..obveze za nef.imovinu ( igralište Dubovac)</t>
  </si>
  <si>
    <t>…..Potraživanja od V.Zap.Slav. za el.energiju u domu Kosovac</t>
  </si>
  <si>
    <t>…..Potraživanja  za el.energija PZ Brezine</t>
  </si>
  <si>
    <t>…..Potraživanja za porez na promet nekretnina</t>
  </si>
  <si>
    <t>…..Potraživanja  za zatezne kamate</t>
  </si>
  <si>
    <t>Pomoći iz inozemstva (darovnice) i od subjekata unutar opće države</t>
  </si>
  <si>
    <t>ZA 2019. GODINU</t>
  </si>
  <si>
    <t>Donosi se Godišnji izvještaj o izvršenju proračuna općine Gornji Bogićevci za 2019.godinu</t>
  </si>
  <si>
    <t>U 2019.godini ostvareno je kako slijedi:</t>
  </si>
  <si>
    <t>GODIŠNJE IZVRŠENJE 2018.</t>
  </si>
  <si>
    <t>GODIŠNJI PLAN 2019</t>
  </si>
  <si>
    <t>GODIŠNJE  IZVRŠENJE 2019.</t>
  </si>
  <si>
    <t>GODIŠNJE IZVRŠENJE 2018</t>
  </si>
  <si>
    <t>GODIŠNJE  IZVRŠENJE 2019</t>
  </si>
  <si>
    <t>INDEKS PREMA 2018</t>
  </si>
  <si>
    <t>INDEKS PREMA PLANU 2019</t>
  </si>
  <si>
    <t xml:space="preserve">Potraživanja  općine G. Bogićevci na dan 31. prosinca 2019. g. ukupno iznose                                      </t>
  </si>
  <si>
    <t xml:space="preserve">       Sredstva tekuće proračunske pričuve planiranih u iznosu od 20.000,00 kn u 2019.g. su korištena kako slijedi: </t>
  </si>
  <si>
    <t xml:space="preserve">           U  2019.godini Općina se nije zaduživala dugoročno, niti kratkoročno.</t>
  </si>
  <si>
    <t xml:space="preserve">          Ovaj godišnji izvještaj o izvršenju proračuna općine Gornji Bogićevci za 2019.g.biti će objavljen u "Službenom glasniku općine Gornji Bogićevci"</t>
  </si>
  <si>
    <t>Kapitalne pomoći</t>
  </si>
  <si>
    <t>Donos viška/manjka iz prethodnih godina</t>
  </si>
  <si>
    <t>Dio viška/manjka koji će se pokriti/raspored</t>
  </si>
  <si>
    <t>FISKALNO IZRAVNANJE</t>
  </si>
  <si>
    <t>Por.i prir.na doh. od nesam.rada, mirovina, dr.dohodak</t>
  </si>
  <si>
    <t>Kap.pom. iz drž.pror.temeljem prijenosa EU sr.-j.radovi</t>
  </si>
  <si>
    <t>Kazne po riješenju komunalnog redara</t>
  </si>
  <si>
    <t>Pomoći unutar općeg proračuna</t>
  </si>
  <si>
    <t>Kapitalni projekt: Izgradnja, obnova i održavanje sakralnih objekata</t>
  </si>
  <si>
    <t>Aktivnost: Potpora trgovačkom društvu za odvojeno prikupljanje otpada</t>
  </si>
  <si>
    <t>GODIŠNJE  IZVRŠENJE 2018</t>
  </si>
  <si>
    <t>Aktivnost: Kapitalne potpore zdravstvenim organizacijama</t>
  </si>
  <si>
    <t>Urbroj: 2178/18-01/20-01</t>
  </si>
  <si>
    <t>Klasa: 400-04/20-01/18</t>
  </si>
  <si>
    <t>Kapitalni projekt: Izgradnja i održavanje sportskih terena</t>
  </si>
  <si>
    <t xml:space="preserve">              Temeljem članka 110. stavak 2. Zakona o proračunu ("Narodne novine"br. 87/08, 136/12, 15/15) i članka 33. Statuta općine Gornji Bogićevci ("Službeni glasnik općine Gornji Bogićevci br. 02/09, 01/13 i 04/19), vijeće općine Gornji Bogićevci  na  18. sjednici održanoj 30.06.2020. g. donosi</t>
  </si>
  <si>
    <r>
      <rPr>
        <sz val="9"/>
        <color theme="1"/>
        <rFont val="Arial"/>
        <family val="2"/>
      </rPr>
      <t>Nepodmirene obveze općine Gornji Bogićevci na dan 31. prosinca 2019. g.  iznose 219.601,01 kn, od čega dospjelih u iznosu od</t>
    </r>
    <r>
      <rPr>
        <sz val="9"/>
        <color rgb="FFFF0000"/>
        <rFont val="Arial"/>
        <family val="2"/>
      </rPr>
      <t xml:space="preserve"> </t>
    </r>
    <r>
      <rPr>
        <sz val="9"/>
        <color theme="1"/>
        <rFont val="Arial"/>
        <family val="2"/>
      </rPr>
      <t>40.000,00</t>
    </r>
    <r>
      <rPr>
        <sz val="9"/>
        <color rgb="FFFF0000"/>
        <rFont val="Arial"/>
        <family val="2"/>
      </rPr>
      <t xml:space="preserve"> </t>
    </r>
    <r>
      <rPr>
        <sz val="9"/>
        <color theme="1"/>
        <rFont val="Arial"/>
        <family val="2"/>
      </rPr>
      <t>kn,</t>
    </r>
    <r>
      <rPr>
        <sz val="9"/>
        <rFont val="Arial"/>
        <family val="2"/>
      </rPr>
      <t xml:space="preserve">  </t>
    </r>
  </si>
  <si>
    <t>…..Obveze za nefinancijsku imovinu (dom Trnava, dom Smrtić-Ratkovac)</t>
  </si>
  <si>
    <t>…..Potraživanja za najam kuća u vlasništvu općine</t>
  </si>
  <si>
    <t>Gornji Bogićevci,30.06.2020. g.</t>
  </si>
  <si>
    <t>Iznos od 1.716,25 kuna za plaćanje štete na osobnom automobilu koja se dogodila u Dubovcu zbog naleta  psa koji nema vlasnika i koji nije čipiran.                                                                                                                                                                                                                                    Iznos od 10.412,50 kuna KIP doo-za  betoniranje lovačke kuće.</t>
  </si>
  <si>
    <t xml:space="preserve">             Ostvaren je manjak prihoda nad rashodima u iznosu od </t>
  </si>
  <si>
    <t>Porez i prir.na dohodak utvrđen u postupku nadzora za prethodnu god.</t>
  </si>
  <si>
    <t>Kapitalne pom.pror.korisnicima od nenadležnih proračuna KNJIŽNICA</t>
  </si>
  <si>
    <t xml:space="preserve">            TABLICA B.</t>
  </si>
  <si>
    <t xml:space="preserve">Prihodi od financijske imovine </t>
  </si>
  <si>
    <t>Prihodi od naknada za koncesiju za zbrinjavanje otpada</t>
  </si>
  <si>
    <t xml:space="preserve">Prihodi od zakupa </t>
  </si>
  <si>
    <t>Prihod od naknada za korištenje nef.imovine</t>
  </si>
  <si>
    <t>Prihodi od pruženih usluga</t>
  </si>
  <si>
    <t>Energija (gorivo program Zaželi)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</si>
</sst>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u val="single"/>
      <sz val="9"/>
      <name val="Arial"/>
      <family val="2"/>
    </font>
    <font>
      <sz val="9"/>
      <color rgb="FFFF0000"/>
      <name val="Arial"/>
      <family val="2"/>
    </font>
    <font>
      <b/>
      <sz val="12"/>
      <name val="Times New Roman"/>
      <family val="1"/>
    </font>
    <font>
      <sz val="11"/>
      <name val="Calibri"/>
      <family val="2"/>
      <scheme val="minor"/>
    </font>
    <font>
      <b/>
      <sz val="13"/>
      <color indexed="8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b/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double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66">
    <xf numFmtId="0" fontId="0" fillId="0" borderId="0" xfId="0"/>
    <xf numFmtId="0" fontId="1" fillId="0" borderId="0" xfId="20">
      <alignment/>
      <protection/>
    </xf>
    <xf numFmtId="0" fontId="5" fillId="0" borderId="0" xfId="20" applyFont="1">
      <alignment/>
      <protection/>
    </xf>
    <xf numFmtId="0" fontId="8" fillId="0" borderId="0" xfId="20" applyFont="1" applyBorder="1">
      <alignment/>
      <protection/>
    </xf>
    <xf numFmtId="4" fontId="8" fillId="0" borderId="0" xfId="20" applyNumberFormat="1" applyFont="1" applyBorder="1">
      <alignment/>
      <protection/>
    </xf>
    <xf numFmtId="0" fontId="8" fillId="0" borderId="0" xfId="20" applyFont="1" applyBorder="1" applyAlignment="1">
      <alignment horizontal="left" vertical="top"/>
      <protection/>
    </xf>
    <xf numFmtId="0" fontId="11" fillId="0" borderId="0" xfId="20" applyFont="1">
      <alignment/>
      <protection/>
    </xf>
    <xf numFmtId="4" fontId="9" fillId="0" borderId="1" xfId="20" applyNumberFormat="1" applyFont="1" applyBorder="1">
      <alignment/>
      <protection/>
    </xf>
    <xf numFmtId="0" fontId="1" fillId="0" borderId="1" xfId="20" applyBorder="1" applyAlignment="1">
      <alignment horizontal="left"/>
      <protection/>
    </xf>
    <xf numFmtId="4" fontId="1" fillId="0" borderId="1" xfId="20" applyNumberFormat="1" applyBorder="1">
      <alignment/>
      <protection/>
    </xf>
    <xf numFmtId="0" fontId="1" fillId="0" borderId="0" xfId="20" applyBorder="1" applyAlignment="1">
      <alignment horizontal="left"/>
      <protection/>
    </xf>
    <xf numFmtId="4" fontId="1" fillId="0" borderId="0" xfId="20" applyNumberFormat="1" applyBorder="1">
      <alignment/>
      <protection/>
    </xf>
    <xf numFmtId="0" fontId="5" fillId="0" borderId="2" xfId="20" applyFont="1" applyBorder="1" applyAlignment="1">
      <alignment vertical="center" wrapText="1"/>
      <protection/>
    </xf>
    <xf numFmtId="4" fontId="6" fillId="2" borderId="1" xfId="20" applyNumberFormat="1" applyFont="1" applyFill="1" applyBorder="1">
      <alignment/>
      <protection/>
    </xf>
    <xf numFmtId="0" fontId="1" fillId="3" borderId="3" xfId="20" applyFill="1" applyBorder="1">
      <alignment/>
      <protection/>
    </xf>
    <xf numFmtId="0" fontId="12" fillId="2" borderId="1" xfId="20" applyFont="1" applyFill="1" applyBorder="1" applyAlignment="1">
      <alignment horizontal="left"/>
      <protection/>
    </xf>
    <xf numFmtId="4" fontId="12" fillId="2" borderId="1" xfId="20" applyNumberFormat="1" applyFont="1" applyFill="1" applyBorder="1">
      <alignment/>
      <protection/>
    </xf>
    <xf numFmtId="0" fontId="5" fillId="4" borderId="2" xfId="20" applyFont="1" applyFill="1" applyBorder="1" applyAlignment="1">
      <alignment vertical="center" wrapText="1" shrinkToFit="1"/>
      <protection/>
    </xf>
    <xf numFmtId="0" fontId="6" fillId="2" borderId="1" xfId="20" applyFont="1" applyFill="1" applyBorder="1" applyAlignment="1">
      <alignment horizontal="left" vertical="center"/>
      <protection/>
    </xf>
    <xf numFmtId="0" fontId="15" fillId="3" borderId="4" xfId="20" applyFont="1" applyFill="1" applyBorder="1">
      <alignment/>
      <protection/>
    </xf>
    <xf numFmtId="0" fontId="16" fillId="5" borderId="4" xfId="20" applyFont="1" applyFill="1" applyBorder="1">
      <alignment/>
      <protection/>
    </xf>
    <xf numFmtId="0" fontId="10" fillId="6" borderId="1" xfId="20" applyFont="1" applyFill="1" applyBorder="1" applyAlignment="1">
      <alignment horizontal="left"/>
      <protection/>
    </xf>
    <xf numFmtId="4" fontId="10" fillId="6" borderId="1" xfId="20" applyNumberFormat="1" applyFont="1" applyFill="1" applyBorder="1">
      <alignment/>
      <protection/>
    </xf>
    <xf numFmtId="0" fontId="6" fillId="6" borderId="1" xfId="20" applyFont="1" applyFill="1" applyBorder="1" applyAlignment="1">
      <alignment horizontal="left" vertical="top"/>
      <protection/>
    </xf>
    <xf numFmtId="4" fontId="6" fillId="6" borderId="1" xfId="20" applyNumberFormat="1" applyFont="1" applyFill="1" applyBorder="1">
      <alignment/>
      <protection/>
    </xf>
    <xf numFmtId="4" fontId="1" fillId="0" borderId="0" xfId="20" applyNumberFormat="1">
      <alignment/>
      <protection/>
    </xf>
    <xf numFmtId="4" fontId="5" fillId="4" borderId="1" xfId="20" applyNumberFormat="1" applyFont="1" applyFill="1" applyBorder="1">
      <alignment/>
      <protection/>
    </xf>
    <xf numFmtId="0" fontId="9" fillId="0" borderId="0" xfId="20" applyFont="1" applyAlignment="1">
      <alignment wrapText="1"/>
      <protection/>
    </xf>
    <xf numFmtId="0" fontId="10" fillId="0" borderId="0" xfId="20" applyFont="1" applyAlignment="1">
      <alignment horizontal="center" wrapText="1"/>
      <protection/>
    </xf>
    <xf numFmtId="0" fontId="7" fillId="4" borderId="5" xfId="20" applyFont="1" applyFill="1" applyBorder="1" applyAlignment="1">
      <alignment horizontal="center" vertical="center" wrapText="1"/>
      <protection/>
    </xf>
    <xf numFmtId="0" fontId="10" fillId="0" borderId="0" xfId="20" applyFont="1" applyBorder="1" applyAlignment="1">
      <alignment/>
      <protection/>
    </xf>
    <xf numFmtId="4" fontId="10" fillId="0" borderId="1" xfId="20" applyNumberFormat="1" applyFont="1" applyBorder="1" applyAlignment="1">
      <alignment/>
      <protection/>
    </xf>
    <xf numFmtId="4" fontId="10" fillId="0" borderId="6" xfId="20" applyNumberFormat="1" applyFont="1" applyBorder="1" applyAlignment="1">
      <alignment/>
      <protection/>
    </xf>
    <xf numFmtId="4" fontId="10" fillId="0" borderId="7" xfId="20" applyNumberFormat="1" applyFont="1" applyBorder="1" applyAlignment="1">
      <alignment/>
      <protection/>
    </xf>
    <xf numFmtId="4" fontId="10" fillId="0" borderId="0" xfId="20" applyNumberFormat="1" applyFont="1" applyBorder="1" applyAlignment="1">
      <alignment/>
      <protection/>
    </xf>
    <xf numFmtId="0" fontId="1" fillId="0" borderId="0" xfId="20" applyFont="1" applyBorder="1" applyAlignment="1">
      <alignment horizontal="left"/>
      <protection/>
    </xf>
    <xf numFmtId="0" fontId="5" fillId="4" borderId="7" xfId="20" applyFont="1" applyFill="1" applyBorder="1" applyAlignment="1">
      <alignment horizontal="center" vertical="center" wrapText="1"/>
      <protection/>
    </xf>
    <xf numFmtId="0" fontId="5" fillId="4" borderId="8" xfId="20" applyFont="1" applyFill="1" applyBorder="1" applyAlignment="1">
      <alignment horizontal="center" vertical="center" wrapText="1"/>
      <protection/>
    </xf>
    <xf numFmtId="0" fontId="10" fillId="0" borderId="0" xfId="20" applyFont="1" applyAlignment="1">
      <alignment horizontal="center"/>
      <protection/>
    </xf>
    <xf numFmtId="0" fontId="2" fillId="3" borderId="3" xfId="20" applyFont="1" applyFill="1" applyBorder="1">
      <alignment/>
      <protection/>
    </xf>
    <xf numFmtId="4" fontId="3" fillId="5" borderId="9" xfId="20" applyNumberFormat="1" applyFont="1" applyFill="1" applyBorder="1">
      <alignment/>
      <protection/>
    </xf>
    <xf numFmtId="4" fontId="4" fillId="5" borderId="9" xfId="20" applyNumberFormat="1" applyFont="1" applyFill="1" applyBorder="1">
      <alignment/>
      <protection/>
    </xf>
    <xf numFmtId="4" fontId="1" fillId="7" borderId="9" xfId="20" applyNumberFormat="1" applyFill="1" applyBorder="1">
      <alignment/>
      <protection/>
    </xf>
    <xf numFmtId="0" fontId="5" fillId="4" borderId="10" xfId="20" applyFont="1" applyFill="1" applyBorder="1" applyAlignment="1">
      <alignment vertical="center" wrapText="1" shrinkToFit="1"/>
      <protection/>
    </xf>
    <xf numFmtId="1" fontId="1" fillId="0" borderId="1" xfId="20" applyNumberFormat="1" applyBorder="1" applyAlignment="1">
      <alignment horizontal="center"/>
      <protection/>
    </xf>
    <xf numFmtId="0" fontId="10" fillId="2" borderId="1" xfId="20" applyFont="1" applyFill="1" applyBorder="1" applyAlignment="1">
      <alignment horizontal="center"/>
      <protection/>
    </xf>
    <xf numFmtId="1" fontId="10" fillId="2" borderId="1" xfId="20" applyNumberFormat="1" applyFont="1" applyFill="1" applyBorder="1" applyAlignment="1">
      <alignment horizontal="center"/>
      <protection/>
    </xf>
    <xf numFmtId="0" fontId="10" fillId="8" borderId="1" xfId="20" applyFont="1" applyFill="1" applyBorder="1" applyAlignment="1">
      <alignment horizontal="center"/>
      <protection/>
    </xf>
    <xf numFmtId="1" fontId="10" fillId="8" borderId="1" xfId="20" applyNumberFormat="1" applyFont="1" applyFill="1" applyBorder="1" applyAlignment="1">
      <alignment horizontal="center"/>
      <protection/>
    </xf>
    <xf numFmtId="4" fontId="1" fillId="8" borderId="1" xfId="20" applyNumberFormat="1" applyFill="1" applyBorder="1">
      <alignment/>
      <protection/>
    </xf>
    <xf numFmtId="4" fontId="1" fillId="2" borderId="1" xfId="20" applyNumberFormat="1" applyFill="1" applyBorder="1">
      <alignment/>
      <protection/>
    </xf>
    <xf numFmtId="0" fontId="5" fillId="4" borderId="5" xfId="20" applyFont="1" applyFill="1" applyBorder="1" applyAlignment="1">
      <alignment vertical="center" wrapText="1" shrinkToFit="1"/>
      <protection/>
    </xf>
    <xf numFmtId="4" fontId="10" fillId="9" borderId="0" xfId="20" applyNumberFormat="1" applyFont="1" applyFill="1" applyBorder="1" applyAlignment="1">
      <alignment/>
      <protection/>
    </xf>
    <xf numFmtId="1" fontId="10" fillId="9" borderId="0" xfId="20" applyNumberFormat="1" applyFont="1" applyFill="1" applyBorder="1" applyAlignment="1">
      <alignment/>
      <protection/>
    </xf>
    <xf numFmtId="0" fontId="10" fillId="9" borderId="0" xfId="20" applyFont="1" applyFill="1">
      <alignment/>
      <protection/>
    </xf>
    <xf numFmtId="1" fontId="10" fillId="9" borderId="0" xfId="20" applyNumberFormat="1" applyFont="1" applyFill="1">
      <alignment/>
      <protection/>
    </xf>
    <xf numFmtId="4" fontId="1" fillId="0" borderId="1" xfId="20" applyNumberFormat="1" applyFont="1" applyBorder="1" applyAlignment="1">
      <alignment/>
      <protection/>
    </xf>
    <xf numFmtId="4" fontId="18" fillId="10" borderId="1" xfId="20" applyNumberFormat="1" applyFont="1" applyFill="1" applyBorder="1" applyAlignment="1">
      <alignment/>
      <protection/>
    </xf>
    <xf numFmtId="1" fontId="10" fillId="11" borderId="11" xfId="20" applyNumberFormat="1" applyFont="1" applyFill="1" applyBorder="1">
      <alignment/>
      <protection/>
    </xf>
    <xf numFmtId="4" fontId="18" fillId="12" borderId="12" xfId="20" applyNumberFormat="1" applyFont="1" applyFill="1" applyBorder="1">
      <alignment/>
      <protection/>
    </xf>
    <xf numFmtId="4" fontId="10" fillId="11" borderId="12" xfId="20" applyNumberFormat="1" applyFont="1" applyFill="1" applyBorder="1" applyAlignment="1">
      <alignment/>
      <protection/>
    </xf>
    <xf numFmtId="4" fontId="18" fillId="13" borderId="12" xfId="20" applyNumberFormat="1" applyFont="1" applyFill="1" applyBorder="1" applyAlignment="1">
      <alignment/>
      <protection/>
    </xf>
    <xf numFmtId="4" fontId="18" fillId="12" borderId="11" xfId="20" applyNumberFormat="1" applyFont="1" applyFill="1" applyBorder="1" applyAlignment="1">
      <alignment/>
      <protection/>
    </xf>
    <xf numFmtId="1" fontId="10" fillId="11" borderId="12" xfId="20" applyNumberFormat="1" applyFont="1" applyFill="1" applyBorder="1" applyAlignment="1">
      <alignment/>
      <protection/>
    </xf>
    <xf numFmtId="1" fontId="18" fillId="13" borderId="12" xfId="20" applyNumberFormat="1" applyFont="1" applyFill="1" applyBorder="1" applyAlignment="1">
      <alignment/>
      <protection/>
    </xf>
    <xf numFmtId="1" fontId="18" fillId="12" borderId="11" xfId="20" applyNumberFormat="1" applyFont="1" applyFill="1" applyBorder="1" applyAlignment="1">
      <alignment/>
      <protection/>
    </xf>
    <xf numFmtId="1" fontId="10" fillId="11" borderId="11" xfId="20" applyNumberFormat="1" applyFont="1" applyFill="1" applyBorder="1" applyAlignment="1">
      <alignment/>
      <protection/>
    </xf>
    <xf numFmtId="0" fontId="18" fillId="13" borderId="12" xfId="20" applyFont="1" applyFill="1" applyBorder="1">
      <alignment/>
      <protection/>
    </xf>
    <xf numFmtId="0" fontId="18" fillId="12" borderId="11" xfId="20" applyFont="1" applyFill="1" applyBorder="1">
      <alignment/>
      <protection/>
    </xf>
    <xf numFmtId="4" fontId="18" fillId="12" borderId="12" xfId="20" applyNumberFormat="1" applyFont="1" applyFill="1" applyBorder="1" applyAlignment="1">
      <alignment/>
      <protection/>
    </xf>
    <xf numFmtId="4" fontId="18" fillId="10" borderId="13" xfId="20" applyNumberFormat="1" applyFont="1" applyFill="1" applyBorder="1" applyAlignment="1">
      <alignment/>
      <protection/>
    </xf>
    <xf numFmtId="4" fontId="19" fillId="10" borderId="1" xfId="20" applyNumberFormat="1" applyFont="1" applyFill="1" applyBorder="1">
      <alignment/>
      <protection/>
    </xf>
    <xf numFmtId="4" fontId="19" fillId="12" borderId="1" xfId="20" applyNumberFormat="1" applyFont="1" applyFill="1" applyBorder="1">
      <alignment/>
      <protection/>
    </xf>
    <xf numFmtId="4" fontId="19" fillId="13" borderId="1" xfId="20" applyNumberFormat="1" applyFont="1" applyFill="1" applyBorder="1">
      <alignment/>
      <protection/>
    </xf>
    <xf numFmtId="4" fontId="1" fillId="11" borderId="1" xfId="20" applyNumberFormat="1" applyFill="1" applyBorder="1">
      <alignment/>
      <protection/>
    </xf>
    <xf numFmtId="4" fontId="1" fillId="9" borderId="1" xfId="20" applyNumberFormat="1" applyFill="1" applyBorder="1">
      <alignment/>
      <protection/>
    </xf>
    <xf numFmtId="4" fontId="10" fillId="9" borderId="1" xfId="20" applyNumberFormat="1" applyFont="1" applyFill="1" applyBorder="1">
      <alignment/>
      <protection/>
    </xf>
    <xf numFmtId="4" fontId="18" fillId="12" borderId="1" xfId="20" applyNumberFormat="1" applyFont="1" applyFill="1" applyBorder="1">
      <alignment/>
      <protection/>
    </xf>
    <xf numFmtId="4" fontId="18" fillId="13" borderId="1" xfId="20" applyNumberFormat="1" applyFont="1" applyFill="1" applyBorder="1">
      <alignment/>
      <protection/>
    </xf>
    <xf numFmtId="4" fontId="10" fillId="11" borderId="1" xfId="20" applyNumberFormat="1" applyFont="1" applyFill="1" applyBorder="1">
      <alignment/>
      <protection/>
    </xf>
    <xf numFmtId="4" fontId="10" fillId="9" borderId="1" xfId="20" applyNumberFormat="1" applyFont="1" applyFill="1" applyBorder="1" applyAlignment="1">
      <alignment/>
      <protection/>
    </xf>
    <xf numFmtId="4" fontId="10" fillId="11" borderId="1" xfId="20" applyNumberFormat="1" applyFont="1" applyFill="1" applyBorder="1" applyAlignment="1">
      <alignment/>
      <protection/>
    </xf>
    <xf numFmtId="4" fontId="18" fillId="12" borderId="1" xfId="20" applyNumberFormat="1" applyFont="1" applyFill="1" applyBorder="1" applyAlignment="1">
      <alignment/>
      <protection/>
    </xf>
    <xf numFmtId="4" fontId="18" fillId="13" borderId="1" xfId="20" applyNumberFormat="1" applyFont="1" applyFill="1" applyBorder="1" applyAlignment="1">
      <alignment/>
      <protection/>
    </xf>
    <xf numFmtId="4" fontId="18" fillId="10" borderId="1" xfId="20" applyNumberFormat="1" applyFont="1" applyFill="1" applyBorder="1">
      <alignment/>
      <protection/>
    </xf>
    <xf numFmtId="4" fontId="1" fillId="0" borderId="9" xfId="20" applyNumberFormat="1" applyBorder="1">
      <alignment/>
      <protection/>
    </xf>
    <xf numFmtId="4" fontId="10" fillId="4" borderId="1" xfId="20" applyNumberFormat="1" applyFont="1" applyFill="1" applyBorder="1">
      <alignment/>
      <protection/>
    </xf>
    <xf numFmtId="1" fontId="10" fillId="9" borderId="11" xfId="20" applyNumberFormat="1" applyFont="1" applyFill="1" applyBorder="1" applyAlignment="1">
      <alignment/>
      <protection/>
    </xf>
    <xf numFmtId="4" fontId="10" fillId="0" borderId="1" xfId="20" applyNumberFormat="1" applyFont="1" applyBorder="1">
      <alignment/>
      <protection/>
    </xf>
    <xf numFmtId="4" fontId="10" fillId="4" borderId="1" xfId="20" applyNumberFormat="1" applyFont="1" applyFill="1" applyBorder="1" applyAlignment="1">
      <alignment/>
      <protection/>
    </xf>
    <xf numFmtId="1" fontId="10" fillId="9" borderId="1" xfId="20" applyNumberFormat="1" applyFont="1" applyFill="1" applyBorder="1" applyAlignment="1">
      <alignment/>
      <protection/>
    </xf>
    <xf numFmtId="0" fontId="7" fillId="4" borderId="5" xfId="20" applyFont="1" applyFill="1" applyBorder="1" applyAlignment="1">
      <alignment horizontal="center" vertical="center" wrapText="1"/>
      <protection/>
    </xf>
    <xf numFmtId="4" fontId="1" fillId="14" borderId="1" xfId="20" applyNumberFormat="1" applyFont="1" applyFill="1" applyBorder="1" applyAlignment="1">
      <alignment/>
      <protection/>
    </xf>
    <xf numFmtId="4" fontId="10" fillId="15" borderId="1" xfId="20" applyNumberFormat="1" applyFont="1" applyFill="1" applyBorder="1" applyAlignment="1">
      <alignment/>
      <protection/>
    </xf>
    <xf numFmtId="4" fontId="10" fillId="15" borderId="1" xfId="20" applyNumberFormat="1" applyFont="1" applyFill="1" applyBorder="1">
      <alignment/>
      <protection/>
    </xf>
    <xf numFmtId="4" fontId="1" fillId="15" borderId="1" xfId="20" applyNumberFormat="1" applyFill="1" applyBorder="1">
      <alignment/>
      <protection/>
    </xf>
    <xf numFmtId="1" fontId="13" fillId="9" borderId="0" xfId="20" applyNumberFormat="1" applyFont="1" applyFill="1" applyBorder="1" applyAlignment="1">
      <alignment/>
      <protection/>
    </xf>
    <xf numFmtId="1" fontId="13" fillId="11" borderId="11" xfId="20" applyNumberFormat="1" applyFont="1" applyFill="1" applyBorder="1" applyAlignment="1">
      <alignment/>
      <protection/>
    </xf>
    <xf numFmtId="1" fontId="20" fillId="13" borderId="11" xfId="20" applyNumberFormat="1" applyFont="1" applyFill="1" applyBorder="1" applyAlignment="1">
      <alignment/>
      <protection/>
    </xf>
    <xf numFmtId="1" fontId="13" fillId="11" borderId="12" xfId="20" applyNumberFormat="1" applyFont="1" applyFill="1" applyBorder="1" applyAlignment="1">
      <alignment/>
      <protection/>
    </xf>
    <xf numFmtId="1" fontId="20" fillId="12" borderId="11" xfId="20" applyNumberFormat="1" applyFont="1" applyFill="1" applyBorder="1" applyAlignment="1">
      <alignment/>
      <protection/>
    </xf>
    <xf numFmtId="1" fontId="20" fillId="13" borderId="12" xfId="20" applyNumberFormat="1" applyFont="1" applyFill="1" applyBorder="1" applyAlignment="1">
      <alignment/>
      <protection/>
    </xf>
    <xf numFmtId="1" fontId="11" fillId="0" borderId="0" xfId="20" applyNumberFormat="1" applyFont="1">
      <alignment/>
      <protection/>
    </xf>
    <xf numFmtId="1" fontId="11" fillId="0" borderId="12" xfId="20" applyNumberFormat="1" applyFont="1" applyBorder="1">
      <alignment/>
      <protection/>
    </xf>
    <xf numFmtId="0" fontId="22" fillId="0" borderId="0" xfId="20" applyFont="1">
      <alignment/>
      <protection/>
    </xf>
    <xf numFmtId="1" fontId="13" fillId="9" borderId="1" xfId="20" applyNumberFormat="1" applyFont="1" applyFill="1" applyBorder="1" applyAlignment="1">
      <alignment/>
      <protection/>
    </xf>
    <xf numFmtId="4" fontId="1" fillId="15" borderId="1" xfId="20" applyNumberFormat="1" applyFont="1" applyFill="1" applyBorder="1">
      <alignment/>
      <protection/>
    </xf>
    <xf numFmtId="4" fontId="1" fillId="0" borderId="0" xfId="20" applyNumberFormat="1" applyFont="1" applyBorder="1" applyAlignment="1">
      <alignment/>
      <protection/>
    </xf>
    <xf numFmtId="4" fontId="0" fillId="0" borderId="1" xfId="0" applyNumberFormat="1" applyBorder="1"/>
    <xf numFmtId="4" fontId="0" fillId="0" borderId="0" xfId="0" applyNumberFormat="1"/>
    <xf numFmtId="0" fontId="11" fillId="0" borderId="1" xfId="20" applyFont="1" applyBorder="1" applyAlignment="1">
      <alignment vertical="top"/>
      <protection/>
    </xf>
    <xf numFmtId="0" fontId="10" fillId="15" borderId="0" xfId="20" applyFont="1" applyFill="1" applyAlignment="1">
      <alignment horizontal="center" wrapText="1"/>
      <protection/>
    </xf>
    <xf numFmtId="4" fontId="10" fillId="15" borderId="0" xfId="20" applyNumberFormat="1" applyFont="1" applyFill="1" applyBorder="1" applyAlignment="1">
      <alignment/>
      <protection/>
    </xf>
    <xf numFmtId="0" fontId="10" fillId="15" borderId="0" xfId="20" applyFont="1" applyFill="1" applyAlignment="1">
      <alignment horizontal="center"/>
      <protection/>
    </xf>
    <xf numFmtId="0" fontId="11" fillId="15" borderId="0" xfId="20" applyFont="1" applyFill="1">
      <alignment/>
      <protection/>
    </xf>
    <xf numFmtId="0" fontId="10" fillId="15" borderId="5" xfId="20" applyFont="1" applyFill="1" applyBorder="1" applyAlignment="1">
      <alignment horizontal="center" vertical="center" wrapText="1"/>
      <protection/>
    </xf>
    <xf numFmtId="0" fontId="10" fillId="15" borderId="8" xfId="20" applyFont="1" applyFill="1" applyBorder="1" applyAlignment="1">
      <alignment horizontal="center" vertical="center" wrapText="1"/>
      <protection/>
    </xf>
    <xf numFmtId="0" fontId="10" fillId="15" borderId="14" xfId="20" applyFont="1" applyFill="1" applyBorder="1" applyAlignment="1">
      <alignment horizontal="center" vertical="center" wrapText="1"/>
      <protection/>
    </xf>
    <xf numFmtId="4" fontId="23" fillId="15" borderId="9" xfId="20" applyNumberFormat="1" applyFont="1" applyFill="1" applyBorder="1">
      <alignment/>
      <protection/>
    </xf>
    <xf numFmtId="4" fontId="23" fillId="15" borderId="15" xfId="20" applyNumberFormat="1" applyFont="1" applyFill="1" applyBorder="1">
      <alignment/>
      <protection/>
    </xf>
    <xf numFmtId="0" fontId="1" fillId="15" borderId="0" xfId="20" applyFont="1" applyFill="1">
      <alignment/>
      <protection/>
    </xf>
    <xf numFmtId="0" fontId="13" fillId="15" borderId="2" xfId="20" applyFont="1" applyFill="1" applyBorder="1" applyAlignment="1">
      <alignment horizontal="center" vertical="center" wrapText="1"/>
      <protection/>
    </xf>
    <xf numFmtId="4" fontId="12" fillId="15" borderId="7" xfId="20" applyNumberFormat="1" applyFont="1" applyFill="1" applyBorder="1">
      <alignment/>
      <protection/>
    </xf>
    <xf numFmtId="4" fontId="11" fillId="15" borderId="0" xfId="20" applyNumberFormat="1" applyFont="1" applyFill="1" applyBorder="1">
      <alignment/>
      <protection/>
    </xf>
    <xf numFmtId="4" fontId="12" fillId="15" borderId="1" xfId="20" applyNumberFormat="1" applyFont="1" applyFill="1" applyBorder="1">
      <alignment/>
      <protection/>
    </xf>
    <xf numFmtId="4" fontId="11" fillId="15" borderId="1" xfId="20" applyNumberFormat="1" applyFont="1" applyFill="1" applyBorder="1">
      <alignment/>
      <protection/>
    </xf>
    <xf numFmtId="4" fontId="11" fillId="15" borderId="9" xfId="20" applyNumberFormat="1" applyFont="1" applyFill="1" applyBorder="1">
      <alignment/>
      <protection/>
    </xf>
    <xf numFmtId="4" fontId="11" fillId="15" borderId="15" xfId="20" applyNumberFormat="1" applyFont="1" applyFill="1" applyBorder="1">
      <alignment/>
      <protection/>
    </xf>
    <xf numFmtId="4" fontId="1" fillId="15" borderId="9" xfId="20" applyNumberFormat="1" applyFont="1" applyFill="1" applyBorder="1">
      <alignment/>
      <protection/>
    </xf>
    <xf numFmtId="4" fontId="1" fillId="15" borderId="15" xfId="20" applyNumberFormat="1" applyFont="1" applyFill="1" applyBorder="1">
      <alignment/>
      <protection/>
    </xf>
    <xf numFmtId="0" fontId="24" fillId="15" borderId="0" xfId="0" applyFont="1" applyFill="1"/>
    <xf numFmtId="0" fontId="1" fillId="0" borderId="0" xfId="20" applyFont="1" applyBorder="1" applyAlignment="1">
      <alignment/>
      <protection/>
    </xf>
    <xf numFmtId="4" fontId="25" fillId="5" borderId="9" xfId="20" applyNumberFormat="1" applyFont="1" applyFill="1" applyBorder="1">
      <alignment/>
      <protection/>
    </xf>
    <xf numFmtId="1" fontId="1" fillId="0" borderId="0" xfId="20" applyNumberFormat="1" applyBorder="1" applyAlignment="1">
      <alignment horizontal="center"/>
      <protection/>
    </xf>
    <xf numFmtId="4" fontId="1" fillId="15" borderId="0" xfId="20" applyNumberFormat="1" applyFont="1" applyFill="1" applyBorder="1">
      <alignment/>
      <protection/>
    </xf>
    <xf numFmtId="0" fontId="10" fillId="15" borderId="0" xfId="20" applyFont="1" applyFill="1" applyBorder="1" applyAlignment="1">
      <alignment/>
      <protection/>
    </xf>
    <xf numFmtId="4" fontId="12" fillId="15" borderId="0" xfId="20" applyNumberFormat="1" applyFont="1" applyFill="1" applyBorder="1">
      <alignment/>
      <protection/>
    </xf>
    <xf numFmtId="0" fontId="0" fillId="15" borderId="0" xfId="0" applyFill="1"/>
    <xf numFmtId="4" fontId="1" fillId="15" borderId="1" xfId="20" applyNumberFormat="1" applyFont="1" applyFill="1" applyBorder="1">
      <alignment/>
      <protection/>
    </xf>
    <xf numFmtId="1" fontId="1" fillId="14" borderId="16" xfId="20" applyNumberFormat="1" applyFont="1" applyFill="1" applyBorder="1" applyAlignment="1">
      <alignment horizontal="left"/>
      <protection/>
    </xf>
    <xf numFmtId="4" fontId="18" fillId="10" borderId="11" xfId="20" applyNumberFormat="1" applyFont="1" applyFill="1" applyBorder="1" applyAlignment="1">
      <alignment/>
      <protection/>
    </xf>
    <xf numFmtId="0" fontId="18" fillId="13" borderId="12" xfId="20" applyFont="1" applyFill="1" applyBorder="1" applyAlignment="1">
      <alignment/>
      <protection/>
    </xf>
    <xf numFmtId="1" fontId="11" fillId="0" borderId="0" xfId="20" applyNumberFormat="1" applyFont="1" applyAlignment="1">
      <alignment/>
      <protection/>
    </xf>
    <xf numFmtId="0" fontId="11" fillId="0" borderId="0" xfId="20" applyFont="1" applyAlignment="1">
      <alignment/>
      <protection/>
    </xf>
    <xf numFmtId="0" fontId="10" fillId="11" borderId="12" xfId="20" applyFont="1" applyFill="1" applyBorder="1" applyAlignment="1">
      <alignment/>
      <protection/>
    </xf>
    <xf numFmtId="0" fontId="10" fillId="0" borderId="0" xfId="20" applyFont="1" applyBorder="1" applyAlignment="1">
      <alignment horizontal="center"/>
      <protection/>
    </xf>
    <xf numFmtId="0" fontId="10" fillId="0" borderId="0" xfId="20" applyFont="1" applyAlignment="1">
      <alignment horizontal="center"/>
      <protection/>
    </xf>
    <xf numFmtId="0" fontId="17" fillId="0" borderId="17" xfId="20" applyFont="1" applyBorder="1" applyAlignment="1">
      <alignment/>
      <protection/>
    </xf>
    <xf numFmtId="0" fontId="10" fillId="0" borderId="0" xfId="20" applyFont="1" applyBorder="1" applyAlignment="1">
      <alignment horizontal="left"/>
      <protection/>
    </xf>
    <xf numFmtId="0" fontId="1" fillId="0" borderId="0" xfId="20" applyAlignment="1">
      <alignment horizontal="left"/>
      <protection/>
    </xf>
    <xf numFmtId="0" fontId="14" fillId="0" borderId="18" xfId="20" applyFont="1" applyBorder="1" applyAlignment="1">
      <alignment horizontal="center" vertical="center"/>
      <protection/>
    </xf>
    <xf numFmtId="0" fontId="10" fillId="0" borderId="0" xfId="20" applyFont="1" applyAlignment="1">
      <alignment/>
      <protection/>
    </xf>
    <xf numFmtId="0" fontId="17" fillId="7" borderId="19" xfId="20" applyFont="1" applyFill="1" applyBorder="1" applyAlignment="1">
      <alignment/>
      <protection/>
    </xf>
    <xf numFmtId="4" fontId="22" fillId="0" borderId="0" xfId="20" applyNumberFormat="1" applyFont="1">
      <alignment/>
      <protection/>
    </xf>
    <xf numFmtId="4" fontId="26" fillId="0" borderId="1" xfId="20" applyNumberFormat="1" applyFont="1" applyBorder="1" applyAlignment="1">
      <alignment/>
      <protection/>
    </xf>
    <xf numFmtId="4" fontId="1" fillId="0" borderId="1" xfId="20" applyNumberFormat="1" applyFont="1" applyBorder="1" applyAlignment="1">
      <alignment/>
      <protection/>
    </xf>
    <xf numFmtId="1" fontId="10" fillId="16" borderId="11" xfId="20" applyNumberFormat="1" applyFont="1" applyFill="1" applyBorder="1" applyAlignment="1">
      <alignment/>
      <protection/>
    </xf>
    <xf numFmtId="1" fontId="28" fillId="0" borderId="0" xfId="20" applyNumberFormat="1" applyFont="1">
      <alignment/>
      <protection/>
    </xf>
    <xf numFmtId="0" fontId="28" fillId="0" borderId="0" xfId="20" applyFont="1">
      <alignment/>
      <protection/>
    </xf>
    <xf numFmtId="4" fontId="28" fillId="0" borderId="12" xfId="20" applyNumberFormat="1" applyFont="1" applyBorder="1">
      <alignment/>
      <protection/>
    </xf>
    <xf numFmtId="4" fontId="28" fillId="0" borderId="0" xfId="20" applyNumberFormat="1" applyFont="1">
      <alignment/>
      <protection/>
    </xf>
    <xf numFmtId="0" fontId="22" fillId="0" borderId="0" xfId="20" applyFont="1" applyAlignment="1">
      <alignment/>
      <protection/>
    </xf>
    <xf numFmtId="0" fontId="10" fillId="15" borderId="20" xfId="20" applyFont="1" applyFill="1" applyBorder="1" applyAlignment="1">
      <alignment horizontal="left" vertical="top"/>
      <protection/>
    </xf>
    <xf numFmtId="0" fontId="11" fillId="0" borderId="1" xfId="20" applyFont="1" applyBorder="1" applyAlignment="1">
      <alignment horizontal="left" vertical="top" wrapText="1"/>
      <protection/>
    </xf>
    <xf numFmtId="0" fontId="11" fillId="0" borderId="1" xfId="20" applyFont="1" applyBorder="1" applyAlignment="1">
      <alignment vertical="top" wrapText="1"/>
      <protection/>
    </xf>
    <xf numFmtId="0" fontId="10" fillId="0" borderId="0" xfId="20" applyFont="1" applyAlignment="1">
      <alignment horizontal="center" vertical="top" wrapText="1"/>
      <protection/>
    </xf>
    <xf numFmtId="0" fontId="10" fillId="0" borderId="0" xfId="20" applyFont="1" applyBorder="1" applyAlignment="1">
      <alignment vertical="top"/>
      <protection/>
    </xf>
    <xf numFmtId="0" fontId="2" fillId="3" borderId="3" xfId="20" applyFont="1" applyFill="1" applyBorder="1" applyAlignment="1">
      <alignment vertical="top"/>
      <protection/>
    </xf>
    <xf numFmtId="0" fontId="3" fillId="5" borderId="19" xfId="20" applyFont="1" applyFill="1" applyBorder="1" applyAlignment="1">
      <alignment vertical="top"/>
      <protection/>
    </xf>
    <xf numFmtId="0" fontId="1" fillId="0" borderId="0" xfId="20" applyAlignment="1">
      <alignment vertical="top"/>
      <protection/>
    </xf>
    <xf numFmtId="0" fontId="5" fillId="4" borderId="2" xfId="20" applyFont="1" applyFill="1" applyBorder="1" applyAlignment="1">
      <alignment horizontal="center" vertical="top"/>
      <protection/>
    </xf>
    <xf numFmtId="0" fontId="5" fillId="0" borderId="2" xfId="20" applyFont="1" applyBorder="1" applyAlignment="1">
      <alignment horizontal="center" vertical="top"/>
      <protection/>
    </xf>
    <xf numFmtId="0" fontId="13" fillId="2" borderId="1" xfId="20" applyFont="1" applyFill="1" applyBorder="1" applyAlignment="1">
      <alignment vertical="top"/>
      <protection/>
    </xf>
    <xf numFmtId="0" fontId="13" fillId="8" borderId="1" xfId="20" applyFont="1" applyFill="1" applyBorder="1" applyAlignment="1">
      <alignment vertical="top"/>
      <protection/>
    </xf>
    <xf numFmtId="0" fontId="11" fillId="15" borderId="1" xfId="20" applyFont="1" applyFill="1" applyBorder="1" applyAlignment="1">
      <alignment vertical="top"/>
      <protection/>
    </xf>
    <xf numFmtId="0" fontId="10" fillId="0" borderId="0" xfId="20" applyFont="1" applyAlignment="1">
      <alignment vertical="top"/>
      <protection/>
    </xf>
    <xf numFmtId="0" fontId="14" fillId="0" borderId="18" xfId="20" applyFont="1" applyBorder="1" applyAlignment="1">
      <alignment horizontal="center" vertical="top"/>
      <protection/>
    </xf>
    <xf numFmtId="0" fontId="2" fillId="3" borderId="3" xfId="20" applyFont="1" applyFill="1" applyBorder="1" applyAlignment="1">
      <alignment vertical="top"/>
      <protection/>
    </xf>
    <xf numFmtId="0" fontId="6" fillId="2" borderId="1" xfId="20" applyFont="1" applyFill="1" applyBorder="1" applyAlignment="1">
      <alignment vertical="top" wrapText="1"/>
      <protection/>
    </xf>
    <xf numFmtId="0" fontId="6" fillId="6" borderId="1" xfId="20" applyFont="1" applyFill="1" applyBorder="1" applyAlignment="1">
      <alignment vertical="top" wrapText="1"/>
      <protection/>
    </xf>
    <xf numFmtId="0" fontId="8" fillId="0" borderId="0" xfId="20" applyFont="1" applyBorder="1" applyAlignment="1">
      <alignment vertical="top"/>
      <protection/>
    </xf>
    <xf numFmtId="0" fontId="12" fillId="2" borderId="1" xfId="20" applyFont="1" applyFill="1" applyBorder="1" applyAlignment="1">
      <alignment vertical="top"/>
      <protection/>
    </xf>
    <xf numFmtId="0" fontId="10" fillId="6" borderId="1" xfId="20" applyFont="1" applyFill="1" applyBorder="1" applyAlignment="1">
      <alignment vertical="top"/>
      <protection/>
    </xf>
    <xf numFmtId="0" fontId="10" fillId="0" borderId="0" xfId="20" applyFont="1" applyAlignment="1">
      <alignment horizontal="center" vertical="top"/>
      <protection/>
    </xf>
    <xf numFmtId="0" fontId="1" fillId="0" borderId="0" xfId="20" applyAlignment="1">
      <alignment horizontal="left" vertical="top"/>
      <protection/>
    </xf>
    <xf numFmtId="0" fontId="1" fillId="7" borderId="4" xfId="20" applyFill="1" applyBorder="1" applyAlignment="1">
      <alignment vertical="top"/>
      <protection/>
    </xf>
    <xf numFmtId="0" fontId="17" fillId="0" borderId="0" xfId="20" applyFont="1" applyBorder="1" applyAlignment="1">
      <alignment vertical="top"/>
      <protection/>
    </xf>
    <xf numFmtId="0" fontId="5" fillId="4" borderId="10" xfId="20" applyFont="1" applyFill="1" applyBorder="1" applyAlignment="1">
      <alignment horizontal="center" vertical="top"/>
      <protection/>
    </xf>
    <xf numFmtId="0" fontId="11" fillId="0" borderId="0" xfId="20" applyFont="1" applyBorder="1" applyAlignment="1">
      <alignment vertical="top"/>
      <protection/>
    </xf>
    <xf numFmtId="0" fontId="17" fillId="0" borderId="9" xfId="20" applyFont="1" applyBorder="1" applyAlignment="1">
      <alignment vertical="top"/>
      <protection/>
    </xf>
    <xf numFmtId="0" fontId="5" fillId="4" borderId="5" xfId="20" applyFont="1" applyFill="1" applyBorder="1" applyAlignment="1">
      <alignment horizontal="center" vertical="top"/>
      <protection/>
    </xf>
    <xf numFmtId="0" fontId="1" fillId="10" borderId="21" xfId="20" applyFill="1" applyBorder="1" applyAlignment="1">
      <alignment vertical="top"/>
      <protection/>
    </xf>
    <xf numFmtId="0" fontId="1" fillId="12" borderId="20" xfId="20" applyFill="1" applyBorder="1" applyAlignment="1">
      <alignment vertical="top"/>
      <protection/>
    </xf>
    <xf numFmtId="0" fontId="1" fillId="13" borderId="20" xfId="20" applyFill="1" applyBorder="1" applyAlignment="1">
      <alignment vertical="top"/>
      <protection/>
    </xf>
    <xf numFmtId="0" fontId="1" fillId="11" borderId="20" xfId="20" applyFill="1" applyBorder="1" applyAlignment="1">
      <alignment vertical="top"/>
      <protection/>
    </xf>
    <xf numFmtId="0" fontId="1" fillId="9" borderId="0" xfId="20" applyFill="1" applyBorder="1" applyAlignment="1">
      <alignment vertical="top"/>
      <protection/>
    </xf>
    <xf numFmtId="0" fontId="13" fillId="0" borderId="1" xfId="20" applyFont="1" applyBorder="1" applyAlignment="1">
      <alignment vertical="top"/>
      <protection/>
    </xf>
    <xf numFmtId="0" fontId="13" fillId="15" borderId="1" xfId="20" applyFont="1" applyFill="1" applyBorder="1" applyAlignment="1">
      <alignment vertical="top"/>
      <protection/>
    </xf>
    <xf numFmtId="0" fontId="13" fillId="9" borderId="1" xfId="20" applyFont="1" applyFill="1" applyBorder="1" applyAlignment="1">
      <alignment vertical="top"/>
      <protection/>
    </xf>
    <xf numFmtId="0" fontId="13" fillId="4" borderId="1" xfId="20" applyFont="1" applyFill="1" applyBorder="1" applyAlignment="1">
      <alignment vertical="top"/>
      <protection/>
    </xf>
    <xf numFmtId="0" fontId="13" fillId="15" borderId="22" xfId="20" applyFont="1" applyFill="1" applyBorder="1" applyAlignment="1">
      <alignment vertical="top"/>
      <protection/>
    </xf>
    <xf numFmtId="0" fontId="1" fillId="12" borderId="22" xfId="20" applyFill="1" applyBorder="1" applyAlignment="1">
      <alignment vertical="top"/>
      <protection/>
    </xf>
    <xf numFmtId="0" fontId="18" fillId="13" borderId="20" xfId="20" applyFont="1" applyFill="1" applyBorder="1" applyAlignment="1">
      <alignment vertical="top"/>
      <protection/>
    </xf>
    <xf numFmtId="0" fontId="10" fillId="11" borderId="20" xfId="20" applyFont="1" applyFill="1" applyBorder="1" applyAlignment="1">
      <alignment vertical="top"/>
      <protection/>
    </xf>
    <xf numFmtId="0" fontId="10" fillId="9" borderId="0" xfId="20" applyFont="1" applyFill="1" applyBorder="1" applyAlignment="1">
      <alignment vertical="top"/>
      <protection/>
    </xf>
    <xf numFmtId="0" fontId="10" fillId="0" borderId="1" xfId="20" applyFont="1" applyBorder="1" applyAlignment="1">
      <alignment vertical="top"/>
      <protection/>
    </xf>
    <xf numFmtId="0" fontId="1" fillId="15" borderId="1" xfId="20" applyFill="1" applyBorder="1" applyAlignment="1">
      <alignment vertical="top"/>
      <protection/>
    </xf>
    <xf numFmtId="0" fontId="10" fillId="11" borderId="22" xfId="20" applyFont="1" applyFill="1" applyBorder="1" applyAlignment="1">
      <alignment vertical="top"/>
      <protection/>
    </xf>
    <xf numFmtId="0" fontId="18" fillId="12" borderId="22" xfId="20" applyFont="1" applyFill="1" applyBorder="1" applyAlignment="1">
      <alignment vertical="top"/>
      <protection/>
    </xf>
    <xf numFmtId="0" fontId="10" fillId="9" borderId="22" xfId="20" applyFont="1" applyFill="1" applyBorder="1" applyAlignment="1">
      <alignment vertical="top"/>
      <protection/>
    </xf>
    <xf numFmtId="0" fontId="10" fillId="16" borderId="22" xfId="20" applyFont="1" applyFill="1" applyBorder="1" applyAlignment="1">
      <alignment vertical="top"/>
      <protection/>
    </xf>
    <xf numFmtId="1" fontId="13" fillId="15" borderId="1" xfId="20" applyNumberFormat="1" applyFont="1" applyFill="1" applyBorder="1" applyAlignment="1">
      <alignment vertical="top"/>
      <protection/>
    </xf>
    <xf numFmtId="1" fontId="13" fillId="9" borderId="0" xfId="20" applyNumberFormat="1" applyFont="1" applyFill="1" applyBorder="1" applyAlignment="1">
      <alignment vertical="top"/>
      <protection/>
    </xf>
    <xf numFmtId="1" fontId="13" fillId="11" borderId="22" xfId="20" applyNumberFormat="1" applyFont="1" applyFill="1" applyBorder="1" applyAlignment="1">
      <alignment vertical="top"/>
      <protection/>
    </xf>
    <xf numFmtId="1" fontId="18" fillId="12" borderId="22" xfId="20" applyNumberFormat="1" applyFont="1" applyFill="1" applyBorder="1" applyAlignment="1">
      <alignment vertical="top"/>
      <protection/>
    </xf>
    <xf numFmtId="1" fontId="18" fillId="13" borderId="20" xfId="20" applyNumberFormat="1" applyFont="1" applyFill="1" applyBorder="1" applyAlignment="1">
      <alignment vertical="top"/>
      <protection/>
    </xf>
    <xf numFmtId="1" fontId="10" fillId="11" borderId="20" xfId="20" applyNumberFormat="1" applyFont="1" applyFill="1" applyBorder="1" applyAlignment="1">
      <alignment vertical="top"/>
      <protection/>
    </xf>
    <xf numFmtId="1" fontId="10" fillId="9" borderId="0" xfId="20" applyNumberFormat="1" applyFont="1" applyFill="1" applyBorder="1" applyAlignment="1">
      <alignment vertical="top"/>
      <protection/>
    </xf>
    <xf numFmtId="0" fontId="13" fillId="9" borderId="0" xfId="20" applyFont="1" applyFill="1" applyBorder="1" applyAlignment="1">
      <alignment vertical="top"/>
      <protection/>
    </xf>
    <xf numFmtId="1" fontId="13" fillId="0" borderId="1" xfId="20" applyNumberFormat="1" applyFont="1" applyBorder="1" applyAlignment="1">
      <alignment vertical="top"/>
      <protection/>
    </xf>
    <xf numFmtId="0" fontId="13" fillId="11" borderId="22" xfId="20" applyFont="1" applyFill="1" applyBorder="1" applyAlignment="1">
      <alignment vertical="top"/>
      <protection/>
    </xf>
    <xf numFmtId="0" fontId="13" fillId="0" borderId="1" xfId="20" applyFont="1" applyFill="1" applyBorder="1" applyAlignment="1">
      <alignment vertical="top"/>
      <protection/>
    </xf>
    <xf numFmtId="0" fontId="13" fillId="9" borderId="22" xfId="20" applyFont="1" applyFill="1" applyBorder="1" applyAlignment="1">
      <alignment vertical="top"/>
      <protection/>
    </xf>
    <xf numFmtId="0" fontId="7" fillId="15" borderId="1" xfId="20" applyFont="1" applyFill="1" applyBorder="1" applyAlignment="1">
      <alignment vertical="top"/>
      <protection/>
    </xf>
    <xf numFmtId="1" fontId="13" fillId="15" borderId="22" xfId="20" applyNumberFormat="1" applyFont="1" applyFill="1" applyBorder="1" applyAlignment="1">
      <alignment vertical="top"/>
      <protection/>
    </xf>
    <xf numFmtId="1" fontId="1" fillId="14" borderId="22" xfId="20" applyNumberFormat="1" applyFont="1" applyFill="1" applyBorder="1" applyAlignment="1">
      <alignment horizontal="left" vertical="top"/>
      <protection/>
    </xf>
    <xf numFmtId="1" fontId="20" fillId="12" borderId="22" xfId="20" applyNumberFormat="1" applyFont="1" applyFill="1" applyBorder="1" applyAlignment="1">
      <alignment vertical="top"/>
      <protection/>
    </xf>
    <xf numFmtId="1" fontId="20" fillId="13" borderId="20" xfId="20" applyNumberFormat="1" applyFont="1" applyFill="1" applyBorder="1" applyAlignment="1">
      <alignment vertical="top"/>
      <protection/>
    </xf>
    <xf numFmtId="1" fontId="13" fillId="11" borderId="20" xfId="20" applyNumberFormat="1" applyFont="1" applyFill="1" applyBorder="1" applyAlignment="1">
      <alignment vertical="top"/>
      <protection/>
    </xf>
    <xf numFmtId="0" fontId="20" fillId="13" borderId="22" xfId="20" applyFont="1" applyFill="1" applyBorder="1" applyAlignment="1">
      <alignment vertical="top"/>
      <protection/>
    </xf>
    <xf numFmtId="0" fontId="13" fillId="11" borderId="20" xfId="20" applyFont="1" applyFill="1" applyBorder="1" applyAlignment="1">
      <alignment vertical="top"/>
      <protection/>
    </xf>
    <xf numFmtId="0" fontId="13" fillId="0" borderId="22" xfId="20" applyFont="1" applyBorder="1" applyAlignment="1">
      <alignment vertical="top"/>
      <protection/>
    </xf>
    <xf numFmtId="0" fontId="20" fillId="12" borderId="22" xfId="20" applyFont="1" applyFill="1" applyBorder="1" applyAlignment="1">
      <alignment vertical="top"/>
      <protection/>
    </xf>
    <xf numFmtId="0" fontId="20" fillId="13" borderId="20" xfId="20" applyFont="1" applyFill="1" applyBorder="1" applyAlignment="1">
      <alignment vertical="top"/>
      <protection/>
    </xf>
    <xf numFmtId="1" fontId="18" fillId="10" borderId="1" xfId="20" applyNumberFormat="1" applyFont="1" applyFill="1" applyBorder="1" applyAlignment="1">
      <alignment vertical="top"/>
      <protection/>
    </xf>
    <xf numFmtId="0" fontId="18" fillId="10" borderId="22" xfId="20" applyFont="1" applyFill="1" applyBorder="1" applyAlignment="1">
      <alignment vertical="top"/>
      <protection/>
    </xf>
    <xf numFmtId="0" fontId="18" fillId="12" borderId="20" xfId="20" applyFont="1" applyFill="1" applyBorder="1" applyAlignment="1">
      <alignment vertical="top"/>
      <protection/>
    </xf>
    <xf numFmtId="0" fontId="10" fillId="9" borderId="0" xfId="20" applyFont="1" applyFill="1" applyAlignment="1">
      <alignment vertical="top"/>
      <protection/>
    </xf>
    <xf numFmtId="0" fontId="13" fillId="9" borderId="0" xfId="20" applyFont="1" applyFill="1" applyAlignment="1">
      <alignment vertical="top"/>
      <protection/>
    </xf>
    <xf numFmtId="0" fontId="11" fillId="0" borderId="0" xfId="20" applyFont="1" applyAlignment="1">
      <alignment vertical="top"/>
      <protection/>
    </xf>
    <xf numFmtId="0" fontId="11" fillId="0" borderId="12" xfId="20" applyFont="1" applyBorder="1" applyAlignment="1">
      <alignment vertical="top"/>
      <protection/>
    </xf>
    <xf numFmtId="0" fontId="11" fillId="0" borderId="0" xfId="20" applyFont="1" applyAlignment="1">
      <alignment horizontal="center" vertical="top"/>
      <protection/>
    </xf>
    <xf numFmtId="0" fontId="28" fillId="0" borderId="0" xfId="20" applyFont="1" applyAlignment="1">
      <alignment vertical="top"/>
      <protection/>
    </xf>
    <xf numFmtId="0" fontId="0" fillId="0" borderId="0" xfId="0" applyAlignment="1">
      <alignment vertical="top"/>
    </xf>
    <xf numFmtId="4" fontId="13" fillId="9" borderId="1" xfId="20" applyNumberFormat="1" applyFont="1" applyFill="1" applyBorder="1" applyAlignment="1">
      <alignment vertical="top"/>
      <protection/>
    </xf>
    <xf numFmtId="4" fontId="10" fillId="9" borderId="1" xfId="20" applyNumberFormat="1" applyFont="1" applyFill="1" applyBorder="1" applyAlignment="1">
      <alignment vertical="top"/>
      <protection/>
    </xf>
    <xf numFmtId="4" fontId="1" fillId="0" borderId="1" xfId="20" applyNumberFormat="1" applyBorder="1" applyAlignment="1">
      <alignment vertical="top"/>
      <protection/>
    </xf>
    <xf numFmtId="4" fontId="1" fillId="15" borderId="1" xfId="20" applyNumberFormat="1" applyFont="1" applyFill="1" applyBorder="1" applyAlignment="1">
      <alignment vertical="top"/>
      <protection/>
    </xf>
    <xf numFmtId="4" fontId="28" fillId="15" borderId="0" xfId="20" applyNumberFormat="1" applyFont="1" applyFill="1">
      <alignment/>
      <protection/>
    </xf>
    <xf numFmtId="0" fontId="10" fillId="0" borderId="0" xfId="20" applyFont="1" applyBorder="1" applyAlignment="1">
      <alignment horizontal="center"/>
      <protection/>
    </xf>
    <xf numFmtId="1" fontId="10" fillId="15" borderId="1" xfId="20" applyNumberFormat="1" applyFont="1" applyFill="1" applyBorder="1" applyAlignment="1">
      <alignment/>
      <protection/>
    </xf>
    <xf numFmtId="1" fontId="1" fillId="15" borderId="1" xfId="20" applyNumberFormat="1" applyFont="1" applyFill="1" applyBorder="1" applyAlignment="1">
      <alignment/>
      <protection/>
    </xf>
    <xf numFmtId="1" fontId="10" fillId="15" borderId="0" xfId="20" applyNumberFormat="1" applyFont="1" applyFill="1" applyBorder="1" applyAlignment="1">
      <alignment/>
      <protection/>
    </xf>
    <xf numFmtId="1" fontId="10" fillId="15" borderId="16" xfId="20" applyNumberFormat="1" applyFont="1" applyFill="1" applyBorder="1" applyAlignment="1">
      <alignment/>
      <protection/>
    </xf>
    <xf numFmtId="1" fontId="13" fillId="15" borderId="1" xfId="20" applyNumberFormat="1" applyFont="1" applyFill="1" applyBorder="1" applyAlignment="1">
      <alignment/>
      <protection/>
    </xf>
    <xf numFmtId="0" fontId="10" fillId="15" borderId="1" xfId="20" applyFont="1" applyFill="1" applyBorder="1">
      <alignment/>
      <protection/>
    </xf>
    <xf numFmtId="1" fontId="10" fillId="15" borderId="1" xfId="20" applyNumberFormat="1" applyFont="1" applyFill="1" applyBorder="1">
      <alignment/>
      <protection/>
    </xf>
    <xf numFmtId="0" fontId="5" fillId="0" borderId="0" xfId="20" applyFont="1" applyAlignment="1">
      <alignment horizontal="center" wrapText="1"/>
      <protection/>
    </xf>
    <xf numFmtId="0" fontId="7" fillId="15" borderId="1" xfId="20" applyFont="1" applyFill="1" applyBorder="1" applyAlignment="1">
      <alignment horizontal="left" vertical="top"/>
      <protection/>
    </xf>
    <xf numFmtId="4" fontId="7" fillId="15" borderId="1" xfId="20" applyNumberFormat="1" applyFont="1" applyFill="1" applyBorder="1">
      <alignment/>
      <protection/>
    </xf>
    <xf numFmtId="0" fontId="5" fillId="15" borderId="1" xfId="20" applyFont="1" applyFill="1" applyBorder="1" applyAlignment="1">
      <alignment horizontal="left" vertical="top"/>
      <protection/>
    </xf>
    <xf numFmtId="4" fontId="5" fillId="15" borderId="1" xfId="20" applyNumberFormat="1" applyFont="1" applyFill="1" applyBorder="1">
      <alignment/>
      <protection/>
    </xf>
    <xf numFmtId="0" fontId="5" fillId="15" borderId="1" xfId="20" applyFont="1" applyFill="1" applyBorder="1" applyAlignment="1">
      <alignment horizontal="left" vertical="justify"/>
      <protection/>
    </xf>
    <xf numFmtId="0" fontId="10" fillId="15" borderId="1" xfId="20" applyFont="1" applyFill="1" applyBorder="1" applyAlignment="1">
      <alignment horizontal="left"/>
      <protection/>
    </xf>
    <xf numFmtId="0" fontId="10" fillId="15" borderId="1" xfId="20" applyFont="1" applyFill="1" applyBorder="1" applyAlignment="1">
      <alignment vertical="top"/>
      <protection/>
    </xf>
    <xf numFmtId="4" fontId="10" fillId="15" borderId="1" xfId="20" applyNumberFormat="1" applyFont="1" applyFill="1" applyBorder="1">
      <alignment/>
      <protection/>
    </xf>
    <xf numFmtId="0" fontId="5" fillId="4" borderId="2" xfId="20" applyFont="1" applyFill="1" applyBorder="1" applyAlignment="1">
      <alignment horizontal="center" vertical="center"/>
      <protection/>
    </xf>
    <xf numFmtId="1" fontId="1" fillId="0" borderId="1" xfId="20" applyNumberFormat="1" applyBorder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4" fontId="27" fillId="0" borderId="1" xfId="0" applyNumberFormat="1" applyFont="1" applyBorder="1"/>
    <xf numFmtId="0" fontId="29" fillId="0" borderId="0" xfId="0" applyFont="1"/>
    <xf numFmtId="0" fontId="1" fillId="0" borderId="0" xfId="20" applyFont="1" applyAlignment="1">
      <alignment vertical="top" wrapText="1"/>
      <protection/>
    </xf>
    <xf numFmtId="0" fontId="1" fillId="0" borderId="0" xfId="20" applyFont="1" applyAlignment="1">
      <alignment wrapText="1"/>
      <protection/>
    </xf>
    <xf numFmtId="0" fontId="1" fillId="15" borderId="0" xfId="20" applyFont="1" applyFill="1" applyAlignment="1">
      <alignment wrapText="1"/>
      <protection/>
    </xf>
    <xf numFmtId="0" fontId="5" fillId="4" borderId="5" xfId="20" applyFont="1" applyFill="1" applyBorder="1" applyAlignment="1">
      <alignment horizontal="center" vertical="center" wrapText="1"/>
      <protection/>
    </xf>
    <xf numFmtId="0" fontId="5" fillId="4" borderId="5" xfId="20" applyFont="1" applyFill="1" applyBorder="1" applyAlignment="1">
      <alignment horizontal="center" vertical="center" wrapText="1"/>
      <protection/>
    </xf>
    <xf numFmtId="0" fontId="5" fillId="4" borderId="8" xfId="20" applyFont="1" applyFill="1" applyBorder="1" applyAlignment="1">
      <alignment horizontal="center" vertical="center" wrapText="1"/>
      <protection/>
    </xf>
    <xf numFmtId="0" fontId="1" fillId="0" borderId="1" xfId="20" applyFont="1" applyBorder="1" applyAlignment="1">
      <alignment/>
      <protection/>
    </xf>
    <xf numFmtId="0" fontId="29" fillId="0" borderId="0" xfId="0" applyFont="1" applyBorder="1" applyAlignment="1">
      <alignment vertical="top"/>
    </xf>
    <xf numFmtId="0" fontId="1" fillId="0" borderId="0" xfId="20" applyFont="1" applyBorder="1" applyAlignment="1">
      <alignment vertical="top"/>
      <protection/>
    </xf>
    <xf numFmtId="4" fontId="1" fillId="0" borderId="0" xfId="20" applyNumberFormat="1" applyFont="1" applyBorder="1" applyAlignment="1">
      <alignment/>
      <protection/>
    </xf>
    <xf numFmtId="0" fontId="1" fillId="15" borderId="0" xfId="20" applyFont="1" applyFill="1" applyBorder="1" applyAlignment="1">
      <alignment/>
      <protection/>
    </xf>
    <xf numFmtId="0" fontId="1" fillId="3" borderId="23" xfId="20" applyFont="1" applyFill="1" applyBorder="1">
      <alignment/>
      <protection/>
    </xf>
    <xf numFmtId="0" fontId="30" fillId="3" borderId="3" xfId="20" applyFont="1" applyFill="1" applyBorder="1">
      <alignment/>
      <protection/>
    </xf>
    <xf numFmtId="0" fontId="1" fillId="3" borderId="3" xfId="20" applyFont="1" applyFill="1" applyBorder="1">
      <alignment/>
      <protection/>
    </xf>
    <xf numFmtId="0" fontId="1" fillId="5" borderId="23" xfId="20" applyFont="1" applyFill="1" applyBorder="1">
      <alignment/>
      <protection/>
    </xf>
    <xf numFmtId="0" fontId="30" fillId="5" borderId="19" xfId="20" applyFont="1" applyFill="1" applyBorder="1" applyAlignment="1">
      <alignment vertical="top"/>
      <protection/>
    </xf>
    <xf numFmtId="4" fontId="30" fillId="5" borderId="9" xfId="20" applyNumberFormat="1" applyFont="1" applyFill="1" applyBorder="1">
      <alignment/>
      <protection/>
    </xf>
    <xf numFmtId="4" fontId="31" fillId="17" borderId="9" xfId="20" applyNumberFormat="1" applyFont="1" applyFill="1" applyBorder="1">
      <alignment/>
      <protection/>
    </xf>
    <xf numFmtId="4" fontId="31" fillId="17" borderId="15" xfId="20" applyNumberFormat="1" applyFont="1" applyFill="1" applyBorder="1">
      <alignment/>
      <protection/>
    </xf>
    <xf numFmtId="0" fontId="1" fillId="0" borderId="0" xfId="20" applyFont="1" applyAlignment="1">
      <alignment vertical="top"/>
      <protection/>
    </xf>
    <xf numFmtId="0" fontId="1" fillId="0" borderId="0" xfId="20" applyFont="1">
      <alignment/>
      <protection/>
    </xf>
    <xf numFmtId="0" fontId="1" fillId="15" borderId="0" xfId="20" applyFont="1" applyFill="1">
      <alignment/>
      <protection/>
    </xf>
    <xf numFmtId="0" fontId="10" fillId="15" borderId="2" xfId="20" applyFont="1" applyFill="1" applyBorder="1" applyAlignment="1">
      <alignment horizontal="center" vertical="center" wrapText="1"/>
      <protection/>
    </xf>
    <xf numFmtId="0" fontId="5" fillId="2" borderId="7" xfId="20" applyFont="1" applyFill="1" applyBorder="1" applyAlignment="1">
      <alignment horizontal="left" vertical="top"/>
      <protection/>
    </xf>
    <xf numFmtId="0" fontId="5" fillId="2" borderId="7" xfId="20" applyFont="1" applyFill="1" applyBorder="1" applyAlignment="1">
      <alignment vertical="top"/>
      <protection/>
    </xf>
    <xf numFmtId="4" fontId="5" fillId="2" borderId="7" xfId="20" applyNumberFormat="1" applyFont="1" applyFill="1" applyBorder="1">
      <alignment/>
      <protection/>
    </xf>
    <xf numFmtId="4" fontId="10" fillId="15" borderId="7" xfId="20" applyNumberFormat="1" applyFont="1" applyFill="1" applyBorder="1">
      <alignment/>
      <protection/>
    </xf>
    <xf numFmtId="0" fontId="5" fillId="6" borderId="1" xfId="20" applyFont="1" applyFill="1" applyBorder="1" applyAlignment="1">
      <alignment horizontal="left" vertical="top"/>
      <protection/>
    </xf>
    <xf numFmtId="0" fontId="5" fillId="6" borderId="1" xfId="20" applyFont="1" applyFill="1" applyBorder="1" applyAlignment="1">
      <alignment vertical="top"/>
      <protection/>
    </xf>
    <xf numFmtId="4" fontId="5" fillId="6" borderId="1" xfId="20" applyNumberFormat="1" applyFont="1" applyFill="1" applyBorder="1">
      <alignment/>
      <protection/>
    </xf>
    <xf numFmtId="0" fontId="5" fillId="0" borderId="1" xfId="20" applyFont="1" applyBorder="1" applyAlignment="1">
      <alignment horizontal="left" vertical="top"/>
      <protection/>
    </xf>
    <xf numFmtId="0" fontId="5" fillId="0" borderId="1" xfId="20" applyFont="1" applyBorder="1" applyAlignment="1">
      <alignment vertical="top"/>
      <protection/>
    </xf>
    <xf numFmtId="4" fontId="9" fillId="0" borderId="1" xfId="20" applyNumberFormat="1" applyFont="1" applyBorder="1">
      <alignment/>
      <protection/>
    </xf>
    <xf numFmtId="0" fontId="5" fillId="6" borderId="1" xfId="20" applyFont="1" applyFill="1" applyBorder="1" applyAlignment="1">
      <alignment vertical="top" wrapText="1"/>
      <protection/>
    </xf>
    <xf numFmtId="0" fontId="5" fillId="15" borderId="1" xfId="20" applyFont="1" applyFill="1" applyBorder="1" applyAlignment="1">
      <alignment horizontal="left" vertical="top"/>
      <protection/>
    </xf>
    <xf numFmtId="0" fontId="5" fillId="15" borderId="1" xfId="20" applyFont="1" applyFill="1" applyBorder="1" applyAlignment="1">
      <alignment vertical="top"/>
      <protection/>
    </xf>
    <xf numFmtId="4" fontId="5" fillId="15" borderId="1" xfId="20" applyNumberFormat="1" applyFont="1" applyFill="1" applyBorder="1">
      <alignment/>
      <protection/>
    </xf>
    <xf numFmtId="0" fontId="29" fillId="15" borderId="0" xfId="0" applyFont="1" applyFill="1"/>
    <xf numFmtId="0" fontId="5" fillId="15" borderId="1" xfId="20" applyFont="1" applyFill="1" applyBorder="1" applyAlignment="1">
      <alignment vertical="top" wrapText="1"/>
      <protection/>
    </xf>
    <xf numFmtId="0" fontId="5" fillId="15" borderId="1" xfId="20" applyFont="1" applyFill="1" applyBorder="1" applyAlignment="1">
      <alignment vertical="top"/>
      <protection/>
    </xf>
    <xf numFmtId="4" fontId="10" fillId="15" borderId="24" xfId="20" applyNumberFormat="1" applyFont="1" applyFill="1" applyBorder="1">
      <alignment/>
      <protection/>
    </xf>
    <xf numFmtId="0" fontId="5" fillId="15" borderId="1" xfId="20" applyFont="1" applyFill="1" applyBorder="1" applyAlignment="1">
      <alignment vertical="top" wrapText="1"/>
      <protection/>
    </xf>
    <xf numFmtId="0" fontId="5" fillId="6" borderId="1" xfId="20" applyFont="1" applyFill="1" applyBorder="1" applyAlignment="1">
      <alignment horizontal="left" vertical="center"/>
      <protection/>
    </xf>
    <xf numFmtId="4" fontId="5" fillId="6" borderId="1" xfId="20" applyNumberFormat="1" applyFont="1" applyFill="1" applyBorder="1" applyAlignment="1">
      <alignment vertical="center"/>
      <protection/>
    </xf>
    <xf numFmtId="0" fontId="5" fillId="6" borderId="1" xfId="20" applyFont="1" applyFill="1" applyBorder="1" applyAlignment="1">
      <alignment horizontal="left" vertical="top"/>
      <protection/>
    </xf>
    <xf numFmtId="4" fontId="5" fillId="6" borderId="1" xfId="20" applyNumberFormat="1" applyFont="1" applyFill="1" applyBorder="1">
      <alignment/>
      <protection/>
    </xf>
    <xf numFmtId="0" fontId="5" fillId="2" borderId="1" xfId="20" applyFont="1" applyFill="1" applyBorder="1" applyAlignment="1">
      <alignment horizontal="left" vertical="center"/>
      <protection/>
    </xf>
    <xf numFmtId="0" fontId="5" fillId="2" borderId="1" xfId="20" applyFont="1" applyFill="1" applyBorder="1" applyAlignment="1">
      <alignment vertical="top" wrapText="1"/>
      <protection/>
    </xf>
    <xf numFmtId="4" fontId="5" fillId="2" borderId="1" xfId="20" applyNumberFormat="1" applyFont="1" applyFill="1" applyBorder="1" applyAlignment="1">
      <alignment vertical="center"/>
      <protection/>
    </xf>
    <xf numFmtId="0" fontId="5" fillId="0" borderId="1" xfId="20" applyFont="1" applyBorder="1" applyAlignment="1">
      <alignment horizontal="left" vertical="top"/>
      <protection/>
    </xf>
    <xf numFmtId="0" fontId="5" fillId="0" borderId="1" xfId="20" applyFont="1" applyBorder="1" applyAlignment="1">
      <alignment vertical="top"/>
      <protection/>
    </xf>
    <xf numFmtId="0" fontId="1" fillId="18" borderId="18" xfId="20" applyFont="1" applyFill="1" applyBorder="1">
      <alignment/>
      <protection/>
    </xf>
    <xf numFmtId="0" fontId="30" fillId="18" borderId="0" xfId="20" applyFont="1" applyFill="1" applyBorder="1" applyAlignment="1">
      <alignment vertical="top"/>
      <protection/>
    </xf>
    <xf numFmtId="4" fontId="30" fillId="18" borderId="0" xfId="20" applyNumberFormat="1" applyFont="1" applyFill="1" applyBorder="1">
      <alignment/>
      <protection/>
    </xf>
    <xf numFmtId="0" fontId="1" fillId="18" borderId="0" xfId="20" applyFont="1" applyFill="1" applyBorder="1">
      <alignment/>
      <protection/>
    </xf>
    <xf numFmtId="4" fontId="10" fillId="18" borderId="7" xfId="20" applyNumberFormat="1" applyFont="1" applyFill="1" applyBorder="1">
      <alignment/>
      <protection/>
    </xf>
    <xf numFmtId="0" fontId="1" fillId="18" borderId="3" xfId="20" applyFont="1" applyFill="1" applyBorder="1">
      <alignment/>
      <protection/>
    </xf>
    <xf numFmtId="0" fontId="1" fillId="5" borderId="4" xfId="20" applyFont="1" applyFill="1" applyBorder="1">
      <alignment/>
      <protection/>
    </xf>
    <xf numFmtId="4" fontId="10" fillId="17" borderId="7" xfId="20" applyNumberFormat="1" applyFont="1" applyFill="1" applyBorder="1">
      <alignment/>
      <protection/>
    </xf>
    <xf numFmtId="4" fontId="1" fillId="0" borderId="0" xfId="20" applyNumberFormat="1" applyFont="1">
      <alignment/>
      <protection/>
    </xf>
    <xf numFmtId="0" fontId="5" fillId="15" borderId="1" xfId="20" applyFont="1" applyFill="1" applyBorder="1" applyAlignment="1">
      <alignment horizontal="left" vertical="center"/>
      <protection/>
    </xf>
    <xf numFmtId="4" fontId="5" fillId="15" borderId="1" xfId="20" applyNumberFormat="1" applyFont="1" applyFill="1" applyBorder="1" applyAlignment="1">
      <alignment vertical="center"/>
      <protection/>
    </xf>
    <xf numFmtId="0" fontId="5" fillId="15" borderId="1" xfId="20" applyFont="1" applyFill="1" applyBorder="1" applyAlignment="1">
      <alignment horizontal="left" vertical="justify"/>
      <protection/>
    </xf>
    <xf numFmtId="0" fontId="5" fillId="2" borderId="1" xfId="20" applyFont="1" applyFill="1" applyBorder="1" applyAlignment="1">
      <alignment horizontal="left" vertical="top"/>
      <protection/>
    </xf>
    <xf numFmtId="0" fontId="5" fillId="2" borderId="1" xfId="20" applyFont="1" applyFill="1" applyBorder="1" applyAlignment="1">
      <alignment vertical="top"/>
      <protection/>
    </xf>
    <xf numFmtId="4" fontId="5" fillId="2" borderId="1" xfId="20" applyNumberFormat="1" applyFont="1" applyFill="1" applyBorder="1">
      <alignment/>
      <protection/>
    </xf>
    <xf numFmtId="1" fontId="1" fillId="15" borderId="1" xfId="20" applyNumberFormat="1" applyFont="1" applyFill="1" applyBorder="1" applyAlignment="1">
      <alignment horizontal="left"/>
      <protection/>
    </xf>
    <xf numFmtId="1" fontId="1" fillId="0" borderId="0" xfId="20" applyNumberFormat="1" applyBorder="1" applyAlignment="1">
      <alignment horizontal="left"/>
      <protection/>
    </xf>
    <xf numFmtId="0" fontId="1" fillId="0" borderId="1" xfId="20" applyBorder="1" applyAlignment="1">
      <alignment horizontal="left" vertical="top"/>
      <protection/>
    </xf>
    <xf numFmtId="1" fontId="1" fillId="0" borderId="1" xfId="20" applyNumberFormat="1" applyBorder="1" applyAlignment="1">
      <alignment horizontal="left" vertical="top"/>
      <protection/>
    </xf>
    <xf numFmtId="1" fontId="13" fillId="15" borderId="22" xfId="20" applyNumberFormat="1" applyFont="1" applyFill="1" applyBorder="1" applyAlignment="1">
      <alignment vertical="top" wrapText="1"/>
      <protection/>
    </xf>
    <xf numFmtId="1" fontId="13" fillId="0" borderId="0" xfId="20" applyNumberFormat="1" applyFont="1" applyAlignment="1">
      <alignment horizontal="center"/>
      <protection/>
    </xf>
    <xf numFmtId="0" fontId="13" fillId="0" borderId="0" xfId="20" applyFont="1" applyAlignment="1">
      <alignment horizontal="center"/>
      <protection/>
    </xf>
    <xf numFmtId="0" fontId="13" fillId="0" borderId="0" xfId="20" applyFont="1" applyAlignment="1">
      <alignment horizontal="center" wrapText="1"/>
      <protection/>
    </xf>
    <xf numFmtId="0" fontId="10" fillId="0" borderId="11" xfId="20" applyFont="1" applyBorder="1" applyAlignment="1">
      <alignment/>
      <protection/>
    </xf>
    <xf numFmtId="0" fontId="10" fillId="0" borderId="22" xfId="20" applyFont="1" applyBorder="1" applyAlignment="1">
      <alignment/>
      <protection/>
    </xf>
    <xf numFmtId="1" fontId="10" fillId="9" borderId="11" xfId="20" applyNumberFormat="1" applyFont="1" applyFill="1" applyBorder="1" applyAlignment="1">
      <alignment horizontal="left" wrapText="1"/>
      <protection/>
    </xf>
    <xf numFmtId="1" fontId="10" fillId="9" borderId="22" xfId="20" applyNumberFormat="1" applyFont="1" applyFill="1" applyBorder="1" applyAlignment="1">
      <alignment horizontal="left" wrapText="1"/>
      <protection/>
    </xf>
    <xf numFmtId="1" fontId="13" fillId="9" borderId="16" xfId="20" applyNumberFormat="1" applyFont="1" applyFill="1" applyBorder="1" applyAlignment="1">
      <alignment horizontal="left" wrapText="1"/>
      <protection/>
    </xf>
    <xf numFmtId="1" fontId="13" fillId="9" borderId="22" xfId="20" applyNumberFormat="1" applyFont="1" applyFill="1" applyBorder="1" applyAlignment="1">
      <alignment horizontal="left" wrapText="1"/>
      <protection/>
    </xf>
    <xf numFmtId="1" fontId="10" fillId="0" borderId="25" xfId="20" applyNumberFormat="1" applyFont="1" applyBorder="1" applyAlignment="1">
      <alignment horizontal="center" vertical="center"/>
      <protection/>
    </xf>
    <xf numFmtId="0" fontId="10" fillId="0" borderId="0" xfId="20" applyFont="1" applyAlignment="1">
      <alignment horizontal="center" vertical="center"/>
      <protection/>
    </xf>
    <xf numFmtId="0" fontId="11" fillId="0" borderId="0" xfId="20" applyFont="1" applyAlignment="1">
      <alignment horizontal="left" wrapText="1"/>
      <protection/>
    </xf>
    <xf numFmtId="0" fontId="11" fillId="0" borderId="0" xfId="20" applyFont="1" applyAlignment="1">
      <alignment horizontal="left" vertical="top" wrapText="1"/>
      <protection/>
    </xf>
    <xf numFmtId="0" fontId="10" fillId="0" borderId="16" xfId="20" applyFont="1" applyBorder="1" applyAlignment="1">
      <alignment/>
      <protection/>
    </xf>
    <xf numFmtId="0" fontId="10" fillId="0" borderId="0" xfId="20" applyFont="1" applyBorder="1" applyAlignment="1">
      <alignment horizontal="center"/>
      <protection/>
    </xf>
    <xf numFmtId="0" fontId="10" fillId="0" borderId="0" xfId="20" applyFont="1" applyAlignment="1">
      <alignment horizontal="center"/>
      <protection/>
    </xf>
    <xf numFmtId="0" fontId="1" fillId="0" borderId="0" xfId="20" applyFont="1" applyBorder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10" fillId="0" borderId="0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29" fillId="0" borderId="22" xfId="0" applyFont="1" applyBorder="1"/>
    <xf numFmtId="0" fontId="5" fillId="0" borderId="0" xfId="20" applyFont="1" applyAlignment="1">
      <alignment horizontal="center" wrapText="1"/>
      <protection/>
    </xf>
    <xf numFmtId="0" fontId="1" fillId="0" borderId="16" xfId="20" applyFont="1" applyBorder="1" applyAlignment="1">
      <alignment/>
      <protection/>
    </xf>
    <xf numFmtId="0" fontId="1" fillId="0" borderId="22" xfId="20" applyFont="1" applyBorder="1" applyAlignme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Obično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0"/>
  <sheetViews>
    <sheetView tabSelected="1" view="pageLayout" zoomScale="130" zoomScalePageLayoutView="130" workbookViewId="0" topLeftCell="A432">
      <selection activeCell="D434" sqref="D434:G434"/>
    </sheetView>
  </sheetViews>
  <sheetFormatPr defaultColWidth="9.140625" defaultRowHeight="15"/>
  <cols>
    <col min="1" max="1" width="5.8515625" style="0" customWidth="1"/>
    <col min="2" max="2" width="53.57421875" style="243" customWidth="1"/>
    <col min="3" max="3" width="11.57421875" style="0" customWidth="1"/>
    <col min="4" max="4" width="12.28125" style="0" customWidth="1"/>
    <col min="5" max="5" width="14.57421875" style="0" customWidth="1"/>
    <col min="6" max="6" width="7.8515625" style="130" customWidth="1"/>
    <col min="7" max="7" width="7.57421875" style="130" customWidth="1"/>
    <col min="9" max="9" width="10.8515625" style="0" bestFit="1" customWidth="1"/>
    <col min="10" max="10" width="11.140625" style="0" customWidth="1"/>
    <col min="11" max="11" width="11.7109375" style="0" customWidth="1"/>
  </cols>
  <sheetData>
    <row r="1" spans="1:7" s="270" customFormat="1" ht="40.5" customHeight="1">
      <c r="A1" s="359" t="s">
        <v>321</v>
      </c>
      <c r="B1" s="359"/>
      <c r="C1" s="359"/>
      <c r="D1" s="359"/>
      <c r="E1" s="359"/>
      <c r="F1" s="359"/>
      <c r="G1" s="359"/>
    </row>
    <row r="2" spans="1:7" s="270" customFormat="1" ht="8.25" customHeight="1">
      <c r="A2" s="27"/>
      <c r="B2" s="271"/>
      <c r="C2" s="272"/>
      <c r="D2" s="272"/>
      <c r="E2" s="272"/>
      <c r="F2" s="273"/>
      <c r="G2" s="273"/>
    </row>
    <row r="3" spans="1:7" s="270" customFormat="1" ht="17.25" customHeight="1">
      <c r="A3" s="363" t="s">
        <v>261</v>
      </c>
      <c r="B3" s="363"/>
      <c r="C3" s="363"/>
      <c r="D3" s="363"/>
      <c r="E3" s="363"/>
      <c r="F3" s="363"/>
      <c r="G3" s="363"/>
    </row>
    <row r="4" spans="1:7" s="270" customFormat="1" ht="15" customHeight="1">
      <c r="A4" s="363" t="s">
        <v>292</v>
      </c>
      <c r="B4" s="363"/>
      <c r="C4" s="363"/>
      <c r="D4" s="363"/>
      <c r="E4" s="363"/>
      <c r="F4" s="363"/>
      <c r="G4" s="363"/>
    </row>
    <row r="5" spans="1:7" s="270" customFormat="1" ht="9.75" customHeight="1">
      <c r="A5" s="257"/>
      <c r="B5" s="165"/>
      <c r="C5" s="28"/>
      <c r="D5" s="28"/>
      <c r="E5" s="28"/>
      <c r="F5" s="111"/>
      <c r="G5" s="111"/>
    </row>
    <row r="6" spans="1:7" s="270" customFormat="1" ht="12.75">
      <c r="A6" s="356" t="s">
        <v>0</v>
      </c>
      <c r="B6" s="356"/>
      <c r="C6" s="356"/>
      <c r="D6" s="356"/>
      <c r="E6" s="356"/>
      <c r="F6" s="356"/>
      <c r="G6" s="356"/>
    </row>
    <row r="7" spans="1:7" s="270" customFormat="1" ht="12.75">
      <c r="A7" s="131" t="s">
        <v>293</v>
      </c>
      <c r="B7" s="166"/>
      <c r="C7" s="30"/>
      <c r="D7" s="30"/>
      <c r="E7" s="30"/>
      <c r="F7" s="135"/>
      <c r="G7" s="135"/>
    </row>
    <row r="8" spans="1:7" s="270" customFormat="1" ht="9.75" customHeight="1">
      <c r="A8" s="131"/>
      <c r="B8" s="166"/>
      <c r="C8" s="30"/>
      <c r="D8" s="30"/>
      <c r="E8" s="30"/>
      <c r="F8" s="135"/>
      <c r="G8" s="135"/>
    </row>
    <row r="9" spans="1:7" s="270" customFormat="1" ht="12.75">
      <c r="A9" s="356" t="s">
        <v>1</v>
      </c>
      <c r="B9" s="356"/>
      <c r="C9" s="356"/>
      <c r="D9" s="356"/>
      <c r="E9" s="356"/>
      <c r="F9" s="356"/>
      <c r="G9" s="356"/>
    </row>
    <row r="10" spans="1:7" s="270" customFormat="1" ht="13.5" customHeight="1" thickBot="1">
      <c r="A10" s="131" t="s">
        <v>294</v>
      </c>
      <c r="B10" s="166"/>
      <c r="C10" s="30"/>
      <c r="D10" s="30"/>
      <c r="E10" s="30"/>
      <c r="F10" s="135"/>
      <c r="G10" s="135"/>
    </row>
    <row r="11" spans="1:7" s="270" customFormat="1" ht="39" thickBot="1">
      <c r="A11" s="30"/>
      <c r="B11" s="166"/>
      <c r="C11" s="274" t="s">
        <v>295</v>
      </c>
      <c r="D11" s="274" t="s">
        <v>296</v>
      </c>
      <c r="E11" s="275" t="s">
        <v>297</v>
      </c>
      <c r="F11" s="115" t="s">
        <v>2</v>
      </c>
      <c r="G11" s="115" t="s">
        <v>3</v>
      </c>
    </row>
    <row r="12" spans="1:7" s="270" customFormat="1" ht="13.5" customHeight="1">
      <c r="A12" s="30" t="s">
        <v>4</v>
      </c>
      <c r="B12" s="166"/>
      <c r="C12" s="36">
        <v>1</v>
      </c>
      <c r="D12" s="37">
        <v>2</v>
      </c>
      <c r="E12" s="276">
        <v>3</v>
      </c>
      <c r="F12" s="116">
        <v>4</v>
      </c>
      <c r="G12" s="117">
        <v>5</v>
      </c>
    </row>
    <row r="13" spans="1:7" s="270" customFormat="1" ht="12.75">
      <c r="A13" s="355" t="s">
        <v>5</v>
      </c>
      <c r="B13" s="346"/>
      <c r="C13" s="32">
        <f>C35+C57</f>
        <v>5607478</v>
      </c>
      <c r="D13" s="32">
        <f>D35+D57</f>
        <v>6058339</v>
      </c>
      <c r="E13" s="32">
        <f>E35+E57</f>
        <v>6131047</v>
      </c>
      <c r="F13" s="93">
        <f>E13/C13*100</f>
        <v>109.33697822800197</v>
      </c>
      <c r="G13" s="93">
        <f>E13/D13*100</f>
        <v>101.20013092697519</v>
      </c>
    </row>
    <row r="14" spans="1:7" s="270" customFormat="1" ht="12.75">
      <c r="A14" s="355" t="s">
        <v>6</v>
      </c>
      <c r="B14" s="346"/>
      <c r="C14" s="26">
        <f>C70+C93</f>
        <v>5008308</v>
      </c>
      <c r="D14" s="26">
        <f>D70+D93</f>
        <v>6414339</v>
      </c>
      <c r="E14" s="26">
        <f>E70+E93</f>
        <v>6190229</v>
      </c>
      <c r="F14" s="93">
        <f>E14/C14*100</f>
        <v>123.59920755672375</v>
      </c>
      <c r="G14" s="93">
        <f>E14/D14*100</f>
        <v>96.50610920314627</v>
      </c>
    </row>
    <row r="15" spans="1:7" s="270" customFormat="1" ht="12.75">
      <c r="A15" s="355" t="s">
        <v>7</v>
      </c>
      <c r="B15" s="346"/>
      <c r="C15" s="33">
        <f>SUM(C13-C14)</f>
        <v>599170</v>
      </c>
      <c r="D15" s="33">
        <f>SUM(D13-D14)</f>
        <v>-356000</v>
      </c>
      <c r="E15" s="33">
        <f>SUM(E13-E14)</f>
        <v>-59182</v>
      </c>
      <c r="F15" s="93">
        <f>E15/C15*100</f>
        <v>-9.877330306924579</v>
      </c>
      <c r="G15" s="93">
        <f>E15/D15*100</f>
        <v>16.624157303370787</v>
      </c>
    </row>
    <row r="16" spans="1:7" s="270" customFormat="1" ht="12.75">
      <c r="A16" s="345" t="s">
        <v>8</v>
      </c>
      <c r="B16" s="346"/>
      <c r="C16" s="277"/>
      <c r="D16" s="277"/>
      <c r="E16" s="277"/>
      <c r="F16" s="93"/>
      <c r="G16" s="93"/>
    </row>
    <row r="17" spans="1:7" s="270" customFormat="1" ht="12.75">
      <c r="A17" s="364" t="s">
        <v>9</v>
      </c>
      <c r="B17" s="365"/>
      <c r="C17" s="154">
        <v>0</v>
      </c>
      <c r="D17" s="31">
        <v>0</v>
      </c>
      <c r="E17" s="31">
        <v>0</v>
      </c>
      <c r="F17" s="93">
        <v>0</v>
      </c>
      <c r="G17" s="93">
        <v>0</v>
      </c>
    </row>
    <row r="18" spans="1:7" s="270" customFormat="1" ht="12.75">
      <c r="A18" s="364" t="s">
        <v>10</v>
      </c>
      <c r="B18" s="365"/>
      <c r="C18" s="154">
        <v>0</v>
      </c>
      <c r="D18" s="31">
        <v>0</v>
      </c>
      <c r="E18" s="31">
        <v>0</v>
      </c>
      <c r="F18" s="93">
        <v>0</v>
      </c>
      <c r="G18" s="93">
        <v>0</v>
      </c>
    </row>
    <row r="19" spans="1:7" s="270" customFormat="1" ht="12.75">
      <c r="A19" s="355" t="s">
        <v>7</v>
      </c>
      <c r="B19" s="346"/>
      <c r="C19" s="31">
        <f>SUM(C17-C18)</f>
        <v>0</v>
      </c>
      <c r="D19" s="31">
        <f>SUM(D17-D18)</f>
        <v>0</v>
      </c>
      <c r="E19" s="31">
        <f>SUM(E17-E18)</f>
        <v>0</v>
      </c>
      <c r="F19" s="93">
        <v>0</v>
      </c>
      <c r="G19" s="93">
        <v>0</v>
      </c>
    </row>
    <row r="20" spans="1:7" s="270" customFormat="1" ht="12.75">
      <c r="A20" s="345" t="s">
        <v>11</v>
      </c>
      <c r="B20" s="346"/>
      <c r="C20" s="32"/>
      <c r="D20" s="32"/>
      <c r="E20" s="32"/>
      <c r="F20" s="93"/>
      <c r="G20" s="93"/>
    </row>
    <row r="21" spans="1:7" s="270" customFormat="1" ht="12.75">
      <c r="A21" s="355" t="s">
        <v>12</v>
      </c>
      <c r="B21" s="346"/>
      <c r="C21" s="154">
        <v>1154691</v>
      </c>
      <c r="D21" s="31">
        <v>0</v>
      </c>
      <c r="E21" s="31">
        <f>SUM(C22)</f>
        <v>1753861</v>
      </c>
      <c r="F21" s="93">
        <v>0</v>
      </c>
      <c r="G21" s="93">
        <v>0</v>
      </c>
    </row>
    <row r="22" spans="1:7" s="270" customFormat="1" ht="12.75">
      <c r="A22" s="355" t="s">
        <v>238</v>
      </c>
      <c r="B22" s="362"/>
      <c r="C22" s="154">
        <f>C15+C21</f>
        <v>1753861</v>
      </c>
      <c r="D22" s="31">
        <f>D15+D21</f>
        <v>-356000</v>
      </c>
      <c r="E22" s="31">
        <f>E15+E21</f>
        <v>1694679</v>
      </c>
      <c r="F22" s="93">
        <v>0</v>
      </c>
      <c r="G22" s="93">
        <v>0</v>
      </c>
    </row>
    <row r="23" spans="1:7" s="270" customFormat="1" ht="11.25" customHeight="1">
      <c r="A23" s="30"/>
      <c r="B23" s="278"/>
      <c r="C23" s="34"/>
      <c r="D23" s="34"/>
      <c r="E23" s="34"/>
      <c r="F23" s="112"/>
      <c r="G23" s="112"/>
    </row>
    <row r="24" spans="1:7" s="270" customFormat="1" ht="12.75">
      <c r="A24" s="356" t="s">
        <v>13</v>
      </c>
      <c r="B24" s="356"/>
      <c r="C24" s="356"/>
      <c r="D24" s="356"/>
      <c r="E24" s="356"/>
      <c r="F24" s="356"/>
      <c r="G24" s="356"/>
    </row>
    <row r="25" spans="1:7" s="270" customFormat="1" ht="12.75">
      <c r="A25" s="131" t="s">
        <v>327</v>
      </c>
      <c r="B25" s="279"/>
      <c r="C25" s="280">
        <f>E15</f>
        <v>-59182</v>
      </c>
      <c r="D25" s="131" t="s">
        <v>239</v>
      </c>
      <c r="E25" s="131"/>
      <c r="F25" s="281"/>
      <c r="G25" s="281"/>
    </row>
    <row r="26" spans="1:7" s="270" customFormat="1" ht="11.25" customHeight="1">
      <c r="A26" s="131"/>
      <c r="B26" s="279"/>
      <c r="C26" s="131"/>
      <c r="D26" s="131"/>
      <c r="E26" s="131"/>
      <c r="F26" s="281"/>
      <c r="G26" s="281"/>
    </row>
    <row r="27" spans="1:7" s="270" customFormat="1" ht="12.75">
      <c r="A27" s="356" t="s">
        <v>14</v>
      </c>
      <c r="B27" s="357"/>
      <c r="C27" s="357"/>
      <c r="D27" s="357"/>
      <c r="E27" s="357"/>
      <c r="F27" s="357"/>
      <c r="G27" s="357"/>
    </row>
    <row r="28" spans="1:7" s="270" customFormat="1" ht="12.75">
      <c r="A28" s="360" t="s">
        <v>15</v>
      </c>
      <c r="B28" s="361"/>
      <c r="C28" s="361"/>
      <c r="D28" s="361"/>
      <c r="E28" s="361"/>
      <c r="F28" s="361"/>
      <c r="G28" s="361"/>
    </row>
    <row r="29" spans="1:7" s="270" customFormat="1" ht="12.75">
      <c r="A29" s="358" t="s">
        <v>16</v>
      </c>
      <c r="B29" s="359"/>
      <c r="C29" s="359"/>
      <c r="D29" s="359"/>
      <c r="E29" s="359"/>
      <c r="F29" s="359"/>
      <c r="G29" s="359"/>
    </row>
    <row r="30" spans="1:7" s="270" customFormat="1" ht="13.5" thickBot="1">
      <c r="A30" s="352" t="s">
        <v>17</v>
      </c>
      <c r="B30" s="352"/>
      <c r="C30" s="352"/>
      <c r="D30" s="352"/>
      <c r="E30" s="352"/>
      <c r="F30" s="352"/>
      <c r="G30" s="352"/>
    </row>
    <row r="31" spans="1:7" s="270" customFormat="1" ht="22.5" customHeight="1" thickBot="1">
      <c r="A31" s="282"/>
      <c r="B31" s="167" t="s">
        <v>18</v>
      </c>
      <c r="C31" s="283"/>
      <c r="D31" s="284"/>
      <c r="E31" s="284"/>
      <c r="F31" s="284"/>
      <c r="G31" s="284"/>
    </row>
    <row r="32" spans="1:7" s="270" customFormat="1" ht="17.25" customHeight="1" thickBot="1">
      <c r="A32" s="285"/>
      <c r="B32" s="168" t="s">
        <v>19</v>
      </c>
      <c r="C32" s="287">
        <f>SUM(C35+C57+C62)</f>
        <v>5607478</v>
      </c>
      <c r="D32" s="287">
        <f>SUM(D35+D57+D62+D65)</f>
        <v>6414339</v>
      </c>
      <c r="E32" s="287">
        <f>SUM(E35+E57+E62)</f>
        <v>6131047</v>
      </c>
      <c r="F32" s="288">
        <f>E32/C32*100</f>
        <v>109.33697822800197</v>
      </c>
      <c r="G32" s="289">
        <f>SUM(E32/D32)*100</f>
        <v>95.58345762517385</v>
      </c>
    </row>
    <row r="33" spans="1:7" s="270" customFormat="1" ht="13.5" thickBot="1">
      <c r="A33" s="2"/>
      <c r="B33" s="290"/>
      <c r="C33" s="291"/>
      <c r="D33" s="291"/>
      <c r="E33" s="291"/>
      <c r="F33" s="292"/>
      <c r="G33" s="292"/>
    </row>
    <row r="34" spans="1:7" s="270" customFormat="1" ht="64.5" thickBot="1">
      <c r="A34" s="17" t="s">
        <v>20</v>
      </c>
      <c r="B34" s="170" t="s">
        <v>21</v>
      </c>
      <c r="C34" s="274" t="s">
        <v>298</v>
      </c>
      <c r="D34" s="274" t="s">
        <v>296</v>
      </c>
      <c r="E34" s="275" t="s">
        <v>299</v>
      </c>
      <c r="F34" s="293" t="s">
        <v>300</v>
      </c>
      <c r="G34" s="293" t="s">
        <v>301</v>
      </c>
    </row>
    <row r="35" spans="1:7" s="270" customFormat="1" ht="13.5" thickTop="1">
      <c r="A35" s="294">
        <v>6</v>
      </c>
      <c r="B35" s="295" t="s">
        <v>22</v>
      </c>
      <c r="C35" s="296">
        <f>SUM(C36+C40+C45+C49+C53+C55)</f>
        <v>5434076</v>
      </c>
      <c r="D35" s="296">
        <f>SUM(D36+D40+D45+D49+D53+D55)</f>
        <v>5857787</v>
      </c>
      <c r="E35" s="296">
        <f>SUM(E36+E40+E45+E49+E53+E55)</f>
        <v>5933174</v>
      </c>
      <c r="F35" s="297">
        <f>E35/C35*100</f>
        <v>109.18459734460835</v>
      </c>
      <c r="G35" s="297">
        <f>E35/D35*100</f>
        <v>101.2869535884456</v>
      </c>
    </row>
    <row r="36" spans="1:7" s="270" customFormat="1" ht="12.75">
      <c r="A36" s="298">
        <v>61</v>
      </c>
      <c r="B36" s="299" t="s">
        <v>23</v>
      </c>
      <c r="C36" s="300">
        <f>SUM(C37:C39)</f>
        <v>3514097</v>
      </c>
      <c r="D36" s="300">
        <f>SUM(D37:D39)</f>
        <v>3775122</v>
      </c>
      <c r="E36" s="300">
        <f>SUM(E37:E39)</f>
        <v>3916213</v>
      </c>
      <c r="F36" s="297">
        <f aca="true" t="shared" si="0" ref="F36:F61">E36/C36*100</f>
        <v>111.44293967980963</v>
      </c>
      <c r="G36" s="297">
        <f aca="true" t="shared" si="1" ref="G36:G62">E36/D36*100</f>
        <v>103.73738914927782</v>
      </c>
    </row>
    <row r="37" spans="1:7" s="270" customFormat="1" ht="12.75">
      <c r="A37" s="301">
        <v>611</v>
      </c>
      <c r="B37" s="302" t="s">
        <v>24</v>
      </c>
      <c r="C37" s="303">
        <v>3441286</v>
      </c>
      <c r="D37" s="303">
        <v>3700122</v>
      </c>
      <c r="E37" s="303">
        <v>3837570</v>
      </c>
      <c r="F37" s="297">
        <f t="shared" si="0"/>
        <v>111.5155787690997</v>
      </c>
      <c r="G37" s="297">
        <f t="shared" si="1"/>
        <v>103.71468832649302</v>
      </c>
    </row>
    <row r="38" spans="1:7" s="270" customFormat="1" ht="12.75">
      <c r="A38" s="301">
        <v>613</v>
      </c>
      <c r="B38" s="302" t="s">
        <v>25</v>
      </c>
      <c r="C38" s="303">
        <v>49897</v>
      </c>
      <c r="D38" s="303">
        <v>50000</v>
      </c>
      <c r="E38" s="303">
        <v>51551</v>
      </c>
      <c r="F38" s="297">
        <f t="shared" si="0"/>
        <v>103.31482854680642</v>
      </c>
      <c r="G38" s="297">
        <f t="shared" si="1"/>
        <v>103.102</v>
      </c>
    </row>
    <row r="39" spans="1:7" s="270" customFormat="1" ht="12.75">
      <c r="A39" s="301">
        <v>614</v>
      </c>
      <c r="B39" s="302" t="s">
        <v>26</v>
      </c>
      <c r="C39" s="303">
        <v>22914</v>
      </c>
      <c r="D39" s="303">
        <v>25000</v>
      </c>
      <c r="E39" s="303">
        <v>27092</v>
      </c>
      <c r="F39" s="297">
        <f t="shared" si="0"/>
        <v>118.23339443135201</v>
      </c>
      <c r="G39" s="297">
        <f t="shared" si="1"/>
        <v>108.368</v>
      </c>
    </row>
    <row r="40" spans="1:7" s="270" customFormat="1" ht="25.5">
      <c r="A40" s="298">
        <v>63</v>
      </c>
      <c r="B40" s="304" t="s">
        <v>291</v>
      </c>
      <c r="C40" s="300">
        <f>C41+C42+C43+C44</f>
        <v>983348</v>
      </c>
      <c r="D40" s="300">
        <f>D41+D42+D43+D44</f>
        <v>851494</v>
      </c>
      <c r="E40" s="300">
        <f>E41+E42+E43+E44</f>
        <v>844094</v>
      </c>
      <c r="F40" s="297">
        <f t="shared" si="0"/>
        <v>85.83878748927135</v>
      </c>
      <c r="G40" s="297">
        <f t="shared" si="1"/>
        <v>99.13093926674762</v>
      </c>
    </row>
    <row r="41" spans="1:7" s="308" customFormat="1" ht="12.75">
      <c r="A41" s="305">
        <v>633</v>
      </c>
      <c r="B41" s="306" t="s">
        <v>27</v>
      </c>
      <c r="C41" s="307">
        <v>581517</v>
      </c>
      <c r="D41" s="307">
        <v>600000</v>
      </c>
      <c r="E41" s="307">
        <v>595000</v>
      </c>
      <c r="F41" s="297">
        <f t="shared" si="0"/>
        <v>102.31859085804886</v>
      </c>
      <c r="G41" s="297">
        <f t="shared" si="1"/>
        <v>99.16666666666667</v>
      </c>
    </row>
    <row r="42" spans="1:7" s="308" customFormat="1" ht="12.75">
      <c r="A42" s="305">
        <v>634</v>
      </c>
      <c r="B42" s="306" t="s">
        <v>28</v>
      </c>
      <c r="C42" s="307">
        <v>54425</v>
      </c>
      <c r="D42" s="307">
        <v>31574</v>
      </c>
      <c r="E42" s="307">
        <v>31574</v>
      </c>
      <c r="F42" s="297">
        <f t="shared" si="0"/>
        <v>58.01378043178686</v>
      </c>
      <c r="G42" s="297">
        <f t="shared" si="1"/>
        <v>100</v>
      </c>
    </row>
    <row r="43" spans="1:7" s="308" customFormat="1" ht="25.5">
      <c r="A43" s="260">
        <v>636</v>
      </c>
      <c r="B43" s="309" t="s">
        <v>267</v>
      </c>
      <c r="C43" s="94">
        <v>39000</v>
      </c>
      <c r="D43" s="94">
        <v>41000</v>
      </c>
      <c r="E43" s="94">
        <v>38600</v>
      </c>
      <c r="F43" s="297">
        <f t="shared" si="0"/>
        <v>98.97435897435898</v>
      </c>
      <c r="G43" s="297">
        <f t="shared" si="1"/>
        <v>94.14634146341463</v>
      </c>
    </row>
    <row r="44" spans="1:7" s="308" customFormat="1" ht="12.75">
      <c r="A44" s="260">
        <v>638</v>
      </c>
      <c r="B44" s="309" t="s">
        <v>268</v>
      </c>
      <c r="C44" s="94">
        <v>308406</v>
      </c>
      <c r="D44" s="94">
        <v>178920</v>
      </c>
      <c r="E44" s="94">
        <v>178920</v>
      </c>
      <c r="F44" s="297">
        <f t="shared" si="0"/>
        <v>58.01443551681874</v>
      </c>
      <c r="G44" s="297">
        <f t="shared" si="1"/>
        <v>100</v>
      </c>
    </row>
    <row r="45" spans="1:7" s="270" customFormat="1" ht="12.75">
      <c r="A45" s="298">
        <v>64</v>
      </c>
      <c r="B45" s="299" t="s">
        <v>29</v>
      </c>
      <c r="C45" s="300">
        <f>SUM(C46:C48)</f>
        <v>366062</v>
      </c>
      <c r="D45" s="300">
        <f aca="true" t="shared" si="2" ref="D45:E45">SUM(D46:D48)</f>
        <v>423151</v>
      </c>
      <c r="E45" s="300">
        <f t="shared" si="2"/>
        <v>374712</v>
      </c>
      <c r="F45" s="297">
        <f t="shared" si="0"/>
        <v>102.36298769060978</v>
      </c>
      <c r="G45" s="297">
        <f t="shared" si="1"/>
        <v>88.55278612126641</v>
      </c>
    </row>
    <row r="46" spans="1:7" s="308" customFormat="1" ht="12.75">
      <c r="A46" s="260">
        <v>641</v>
      </c>
      <c r="B46" s="310" t="s">
        <v>30</v>
      </c>
      <c r="C46" s="261">
        <v>1212</v>
      </c>
      <c r="D46" s="261">
        <v>701</v>
      </c>
      <c r="E46" s="261">
        <v>682</v>
      </c>
      <c r="F46" s="297">
        <f t="shared" si="0"/>
        <v>56.27062706270627</v>
      </c>
      <c r="G46" s="311">
        <f t="shared" si="1"/>
        <v>97.28958630527818</v>
      </c>
    </row>
    <row r="47" spans="1:7" s="308" customFormat="1" ht="12.75">
      <c r="A47" s="305">
        <v>642</v>
      </c>
      <c r="B47" s="306" t="s">
        <v>31</v>
      </c>
      <c r="C47" s="307">
        <v>364550</v>
      </c>
      <c r="D47" s="307">
        <v>422450</v>
      </c>
      <c r="E47" s="307">
        <v>374030</v>
      </c>
      <c r="F47" s="297">
        <f t="shared" si="0"/>
        <v>102.60046632835002</v>
      </c>
      <c r="G47" s="311">
        <f t="shared" si="1"/>
        <v>88.53828855485857</v>
      </c>
    </row>
    <row r="48" spans="1:7" s="308" customFormat="1" ht="12.75" customHeight="1">
      <c r="A48" s="260">
        <v>643</v>
      </c>
      <c r="B48" s="312" t="s">
        <v>33</v>
      </c>
      <c r="C48" s="261">
        <v>300</v>
      </c>
      <c r="D48" s="261">
        <v>0</v>
      </c>
      <c r="E48" s="261">
        <v>0</v>
      </c>
      <c r="F48" s="297">
        <v>0</v>
      </c>
      <c r="G48" s="297">
        <v>0</v>
      </c>
    </row>
    <row r="49" spans="1:7" s="270" customFormat="1" ht="24.75" customHeight="1">
      <c r="A49" s="313">
        <v>65</v>
      </c>
      <c r="B49" s="304" t="s">
        <v>34</v>
      </c>
      <c r="C49" s="314">
        <f>SUM(C50+C51+C52)</f>
        <v>513932</v>
      </c>
      <c r="D49" s="314">
        <f>SUM(D50+D51+D52)</f>
        <v>717100</v>
      </c>
      <c r="E49" s="314">
        <f>SUM(E50+E51+E52)</f>
        <v>701745</v>
      </c>
      <c r="F49" s="297">
        <f t="shared" si="0"/>
        <v>136.54432882171182</v>
      </c>
      <c r="G49" s="297">
        <f t="shared" si="1"/>
        <v>97.85873657788315</v>
      </c>
    </row>
    <row r="50" spans="1:7" s="308" customFormat="1" ht="12.75">
      <c r="A50" s="260">
        <v>651</v>
      </c>
      <c r="B50" s="312" t="s">
        <v>35</v>
      </c>
      <c r="C50" s="261">
        <v>126832</v>
      </c>
      <c r="D50" s="261">
        <v>151100</v>
      </c>
      <c r="E50" s="261">
        <v>147884</v>
      </c>
      <c r="F50" s="297">
        <f t="shared" si="0"/>
        <v>116.59833480509651</v>
      </c>
      <c r="G50" s="297">
        <f t="shared" si="1"/>
        <v>97.87160820648577</v>
      </c>
    </row>
    <row r="51" spans="1:7" s="308" customFormat="1" ht="12.75">
      <c r="A51" s="305">
        <v>652</v>
      </c>
      <c r="B51" s="306" t="s">
        <v>36</v>
      </c>
      <c r="C51" s="307">
        <v>40607</v>
      </c>
      <c r="D51" s="307">
        <v>209000</v>
      </c>
      <c r="E51" s="307">
        <v>195326</v>
      </c>
      <c r="F51" s="297">
        <f t="shared" si="0"/>
        <v>481.01558844534196</v>
      </c>
      <c r="G51" s="297">
        <f t="shared" si="1"/>
        <v>93.45741626794258</v>
      </c>
    </row>
    <row r="52" spans="1:7" s="308" customFormat="1" ht="14.25" customHeight="1">
      <c r="A52" s="305">
        <v>653</v>
      </c>
      <c r="B52" s="312" t="s">
        <v>39</v>
      </c>
      <c r="C52" s="307">
        <v>346493</v>
      </c>
      <c r="D52" s="307">
        <v>357000</v>
      </c>
      <c r="E52" s="307">
        <v>358535</v>
      </c>
      <c r="F52" s="297">
        <f t="shared" si="0"/>
        <v>103.47539488532236</v>
      </c>
      <c r="G52" s="297">
        <f t="shared" si="1"/>
        <v>100.4299719887955</v>
      </c>
    </row>
    <row r="53" spans="1:7" s="270" customFormat="1" ht="12.75">
      <c r="A53" s="315">
        <v>66</v>
      </c>
      <c r="B53" s="299" t="s">
        <v>32</v>
      </c>
      <c r="C53" s="316">
        <f>SUM(C54)</f>
        <v>56637</v>
      </c>
      <c r="D53" s="316">
        <f>SUM(D54)</f>
        <v>90920</v>
      </c>
      <c r="E53" s="316">
        <f>SUM(E54)</f>
        <v>96210</v>
      </c>
      <c r="F53" s="297">
        <f t="shared" si="0"/>
        <v>169.87128555537902</v>
      </c>
      <c r="G53" s="297">
        <f t="shared" si="1"/>
        <v>105.81830180378356</v>
      </c>
    </row>
    <row r="54" spans="1:7" s="308" customFormat="1" ht="12.75">
      <c r="A54" s="260">
        <v>661</v>
      </c>
      <c r="B54" s="306" t="s">
        <v>42</v>
      </c>
      <c r="C54" s="261">
        <v>56637</v>
      </c>
      <c r="D54" s="261">
        <v>90920</v>
      </c>
      <c r="E54" s="261">
        <v>96210</v>
      </c>
      <c r="F54" s="297">
        <f t="shared" si="0"/>
        <v>169.87128555537902</v>
      </c>
      <c r="G54" s="297">
        <f t="shared" si="1"/>
        <v>105.81830180378356</v>
      </c>
    </row>
    <row r="55" spans="1:7" s="270" customFormat="1" ht="12.75">
      <c r="A55" s="315">
        <v>68</v>
      </c>
      <c r="B55" s="299" t="s">
        <v>240</v>
      </c>
      <c r="C55" s="316">
        <f aca="true" t="shared" si="3" ref="C55:E55">SUM(C56)</f>
        <v>0</v>
      </c>
      <c r="D55" s="316">
        <f t="shared" si="3"/>
        <v>0</v>
      </c>
      <c r="E55" s="316">
        <f t="shared" si="3"/>
        <v>200</v>
      </c>
      <c r="F55" s="297">
        <v>0</v>
      </c>
      <c r="G55" s="297" t="e">
        <f t="shared" si="1"/>
        <v>#DIV/0!</v>
      </c>
    </row>
    <row r="56" spans="1:7" s="308" customFormat="1" ht="12.75">
      <c r="A56" s="260">
        <v>681</v>
      </c>
      <c r="B56" s="306" t="s">
        <v>280</v>
      </c>
      <c r="C56" s="261">
        <v>0</v>
      </c>
      <c r="D56" s="261">
        <v>0</v>
      </c>
      <c r="E56" s="261">
        <v>200</v>
      </c>
      <c r="F56" s="297">
        <v>0</v>
      </c>
      <c r="G56" s="297" t="e">
        <f t="shared" si="1"/>
        <v>#DIV/0!</v>
      </c>
    </row>
    <row r="57" spans="1:7" s="270" customFormat="1" ht="19.5" customHeight="1">
      <c r="A57" s="317">
        <v>7</v>
      </c>
      <c r="B57" s="318" t="s">
        <v>43</v>
      </c>
      <c r="C57" s="319">
        <f>SUM(C58+C60)</f>
        <v>173402</v>
      </c>
      <c r="D57" s="319">
        <f>SUM(D58+D60)</f>
        <v>200552</v>
      </c>
      <c r="E57" s="319">
        <f>SUM(E58+E60)</f>
        <v>197873</v>
      </c>
      <c r="F57" s="297">
        <f t="shared" si="0"/>
        <v>114.11229397584803</v>
      </c>
      <c r="G57" s="297">
        <f t="shared" si="1"/>
        <v>98.66418684430971</v>
      </c>
    </row>
    <row r="58" spans="1:7" s="270" customFormat="1" ht="12.75">
      <c r="A58" s="298">
        <v>71</v>
      </c>
      <c r="B58" s="299" t="s">
        <v>44</v>
      </c>
      <c r="C58" s="300">
        <f aca="true" t="shared" si="4" ref="C58:E60">SUM(C59)</f>
        <v>173402</v>
      </c>
      <c r="D58" s="300">
        <f t="shared" si="4"/>
        <v>188000</v>
      </c>
      <c r="E58" s="300">
        <f t="shared" si="4"/>
        <v>185321</v>
      </c>
      <c r="F58" s="297">
        <f t="shared" si="0"/>
        <v>106.8736231416016</v>
      </c>
      <c r="G58" s="297">
        <f t="shared" si="1"/>
        <v>98.575</v>
      </c>
    </row>
    <row r="59" spans="1:7" s="308" customFormat="1" ht="24" customHeight="1">
      <c r="A59" s="305">
        <v>711</v>
      </c>
      <c r="B59" s="312" t="s">
        <v>45</v>
      </c>
      <c r="C59" s="307">
        <v>173402</v>
      </c>
      <c r="D59" s="307">
        <v>188000</v>
      </c>
      <c r="E59" s="307">
        <v>185321</v>
      </c>
      <c r="F59" s="297">
        <f t="shared" si="0"/>
        <v>106.8736231416016</v>
      </c>
      <c r="G59" s="297">
        <f t="shared" si="1"/>
        <v>98.575</v>
      </c>
    </row>
    <row r="60" spans="1:7" s="270" customFormat="1" ht="12.75">
      <c r="A60" s="298">
        <v>72</v>
      </c>
      <c r="B60" s="299" t="s">
        <v>253</v>
      </c>
      <c r="C60" s="300">
        <f t="shared" si="4"/>
        <v>0</v>
      </c>
      <c r="D60" s="300">
        <f t="shared" si="4"/>
        <v>12552</v>
      </c>
      <c r="E60" s="300">
        <f t="shared" si="4"/>
        <v>12552</v>
      </c>
      <c r="F60" s="297" t="e">
        <f t="shared" si="0"/>
        <v>#DIV/0!</v>
      </c>
      <c r="G60" s="297">
        <f t="shared" si="1"/>
        <v>100</v>
      </c>
    </row>
    <row r="61" spans="1:7" s="308" customFormat="1" ht="12.75">
      <c r="A61" s="305">
        <v>723</v>
      </c>
      <c r="B61" s="312" t="s">
        <v>254</v>
      </c>
      <c r="C61" s="307">
        <v>0</v>
      </c>
      <c r="D61" s="307">
        <v>12552</v>
      </c>
      <c r="E61" s="307">
        <v>12552</v>
      </c>
      <c r="F61" s="297" t="e">
        <f t="shared" si="0"/>
        <v>#DIV/0!</v>
      </c>
      <c r="G61" s="297">
        <f t="shared" si="1"/>
        <v>100</v>
      </c>
    </row>
    <row r="62" spans="1:7" s="270" customFormat="1" ht="27" customHeight="1">
      <c r="A62" s="317">
        <v>8</v>
      </c>
      <c r="B62" s="318" t="s">
        <v>46</v>
      </c>
      <c r="C62" s="319">
        <f aca="true" t="shared" si="5" ref="C62:E63">SUM(C63)</f>
        <v>0</v>
      </c>
      <c r="D62" s="319">
        <f t="shared" si="5"/>
        <v>0</v>
      </c>
      <c r="E62" s="319">
        <f t="shared" si="5"/>
        <v>0</v>
      </c>
      <c r="F62" s="297">
        <v>0</v>
      </c>
      <c r="G62" s="297" t="e">
        <f t="shared" si="1"/>
        <v>#DIV/0!</v>
      </c>
    </row>
    <row r="63" spans="1:7" s="270" customFormat="1" ht="12.75">
      <c r="A63" s="298">
        <v>84</v>
      </c>
      <c r="B63" s="299" t="s">
        <v>47</v>
      </c>
      <c r="C63" s="300">
        <f t="shared" si="5"/>
        <v>0</v>
      </c>
      <c r="D63" s="300">
        <f t="shared" si="5"/>
        <v>0</v>
      </c>
      <c r="E63" s="300">
        <f t="shared" si="5"/>
        <v>0</v>
      </c>
      <c r="F63" s="297">
        <v>0</v>
      </c>
      <c r="G63" s="297" t="e">
        <f aca="true" t="shared" si="6" ref="G63:G64">E63/D63*100</f>
        <v>#DIV/0!</v>
      </c>
    </row>
    <row r="64" spans="1:7" s="308" customFormat="1" ht="26.25" customHeight="1">
      <c r="A64" s="305">
        <v>844</v>
      </c>
      <c r="B64" s="312" t="s">
        <v>48</v>
      </c>
      <c r="C64" s="307">
        <v>0</v>
      </c>
      <c r="D64" s="307">
        <v>0</v>
      </c>
      <c r="E64" s="307">
        <v>0</v>
      </c>
      <c r="F64" s="297">
        <v>0</v>
      </c>
      <c r="G64" s="297" t="e">
        <f t="shared" si="6"/>
        <v>#DIV/0!</v>
      </c>
    </row>
    <row r="65" spans="1:7" s="270" customFormat="1" ht="13.5" thickBot="1">
      <c r="A65" s="320">
        <v>922</v>
      </c>
      <c r="B65" s="321" t="s">
        <v>243</v>
      </c>
      <c r="C65" s="7"/>
      <c r="D65" s="7">
        <v>356000</v>
      </c>
      <c r="E65" s="7"/>
      <c r="F65" s="297">
        <v>0</v>
      </c>
      <c r="G65" s="297">
        <v>0</v>
      </c>
    </row>
    <row r="66" spans="1:7" s="270" customFormat="1" ht="13.5" thickBot="1">
      <c r="A66" s="322"/>
      <c r="B66" s="323" t="s">
        <v>49</v>
      </c>
      <c r="C66" s="324"/>
      <c r="D66" s="325"/>
      <c r="E66" s="325"/>
      <c r="F66" s="326"/>
      <c r="G66" s="327"/>
    </row>
    <row r="67" spans="1:7" s="270" customFormat="1" ht="13.5" thickBot="1">
      <c r="A67" s="328"/>
      <c r="B67" s="286" t="s">
        <v>50</v>
      </c>
      <c r="C67" s="287">
        <f>SUM(C70+C93+C104)</f>
        <v>5008308</v>
      </c>
      <c r="D67" s="287">
        <f>SUM(D70+D93+D104+D108)</f>
        <v>6414339</v>
      </c>
      <c r="E67" s="287">
        <f>SUM(E70+E93+E104)</f>
        <v>6190229</v>
      </c>
      <c r="F67" s="329">
        <f aca="true" t="shared" si="7" ref="F67">E67/C67*100</f>
        <v>123.59920755672375</v>
      </c>
      <c r="G67" s="289">
        <f>E67/D67*100</f>
        <v>96.50610920314627</v>
      </c>
    </row>
    <row r="68" spans="1:7" s="270" customFormat="1" ht="10.5" customHeight="1" thickBot="1">
      <c r="A68" s="2"/>
      <c r="B68" s="290"/>
      <c r="C68" s="330"/>
      <c r="D68" s="291"/>
      <c r="E68" s="291"/>
      <c r="F68" s="292"/>
      <c r="G68" s="292"/>
    </row>
    <row r="69" spans="1:7" s="270" customFormat="1" ht="64.5" thickBot="1">
      <c r="A69" s="12" t="s">
        <v>20</v>
      </c>
      <c r="B69" s="171" t="s">
        <v>51</v>
      </c>
      <c r="C69" s="274" t="s">
        <v>298</v>
      </c>
      <c r="D69" s="274" t="s">
        <v>296</v>
      </c>
      <c r="E69" s="275" t="s">
        <v>299</v>
      </c>
      <c r="F69" s="293" t="s">
        <v>300</v>
      </c>
      <c r="G69" s="293" t="s">
        <v>301</v>
      </c>
    </row>
    <row r="70" spans="1:7" s="270" customFormat="1" ht="13.5" thickTop="1">
      <c r="A70" s="294">
        <v>3</v>
      </c>
      <c r="B70" s="295" t="s">
        <v>52</v>
      </c>
      <c r="C70" s="296">
        <f>SUM(C71+C75+C80+C82+C84+C86+C88)</f>
        <v>2517583</v>
      </c>
      <c r="D70" s="296">
        <f>SUM(D71+D75+D80+D82+D84+D86+D88)</f>
        <v>3007479</v>
      </c>
      <c r="E70" s="296">
        <f>SUM(E71+E75+E80+E82+E84+E86+E88)</f>
        <v>2900923</v>
      </c>
      <c r="F70" s="297">
        <f>E70/C70*100</f>
        <v>115.22650891748157</v>
      </c>
      <c r="G70" s="297">
        <f>E70/D70*100</f>
        <v>96.45696611680414</v>
      </c>
    </row>
    <row r="71" spans="1:7" s="270" customFormat="1" ht="12.75">
      <c r="A71" s="298">
        <v>31</v>
      </c>
      <c r="B71" s="299" t="s">
        <v>53</v>
      </c>
      <c r="C71" s="300">
        <f>SUM(C72+C73+C74)</f>
        <v>985795</v>
      </c>
      <c r="D71" s="300">
        <f>SUM(D72+D73+D74)</f>
        <v>1115449</v>
      </c>
      <c r="E71" s="300">
        <f>SUM(E72+E73+E74)</f>
        <v>1105912</v>
      </c>
      <c r="F71" s="297">
        <f aca="true" t="shared" si="8" ref="F71:F84">E71/C71*100</f>
        <v>112.18478486906507</v>
      </c>
      <c r="G71" s="297">
        <f aca="true" t="shared" si="9" ref="G71:G81">E71/D71*100</f>
        <v>99.14500797436727</v>
      </c>
    </row>
    <row r="72" spans="1:7" s="308" customFormat="1" ht="12.75">
      <c r="A72" s="331">
        <v>311</v>
      </c>
      <c r="B72" s="306" t="s">
        <v>54</v>
      </c>
      <c r="C72" s="332">
        <v>817081</v>
      </c>
      <c r="D72" s="332">
        <v>925475</v>
      </c>
      <c r="E72" s="332">
        <v>917753</v>
      </c>
      <c r="F72" s="297">
        <f t="shared" si="8"/>
        <v>112.32093268598828</v>
      </c>
      <c r="G72" s="297">
        <f t="shared" si="9"/>
        <v>99.16561765579837</v>
      </c>
    </row>
    <row r="73" spans="1:7" s="308" customFormat="1" ht="12.75">
      <c r="A73" s="305">
        <v>312</v>
      </c>
      <c r="B73" s="306" t="s">
        <v>55</v>
      </c>
      <c r="C73" s="307">
        <v>28500</v>
      </c>
      <c r="D73" s="307">
        <v>36000</v>
      </c>
      <c r="E73" s="307">
        <v>36000</v>
      </c>
      <c r="F73" s="297">
        <f t="shared" si="8"/>
        <v>126.3157894736842</v>
      </c>
      <c r="G73" s="297">
        <f t="shared" si="9"/>
        <v>100</v>
      </c>
    </row>
    <row r="74" spans="1:7" s="308" customFormat="1" ht="12.75">
      <c r="A74" s="305">
        <v>313</v>
      </c>
      <c r="B74" s="306" t="s">
        <v>56</v>
      </c>
      <c r="C74" s="307">
        <v>140214</v>
      </c>
      <c r="D74" s="307">
        <v>153974</v>
      </c>
      <c r="E74" s="307">
        <v>152159</v>
      </c>
      <c r="F74" s="297">
        <f t="shared" si="8"/>
        <v>108.51912077253341</v>
      </c>
      <c r="G74" s="297">
        <f t="shared" si="9"/>
        <v>98.8212295582371</v>
      </c>
    </row>
    <row r="75" spans="1:7" s="270" customFormat="1" ht="12.75">
      <c r="A75" s="298">
        <v>32</v>
      </c>
      <c r="B75" s="299" t="s">
        <v>57</v>
      </c>
      <c r="C75" s="300">
        <f>SUM(C76+C77+C78+C79)</f>
        <v>897414</v>
      </c>
      <c r="D75" s="300">
        <f>SUM(D76+D77+D78+D79)</f>
        <v>910990</v>
      </c>
      <c r="E75" s="300">
        <f>SUM(E76+E77+E78+E79)</f>
        <v>878642</v>
      </c>
      <c r="F75" s="297">
        <f t="shared" si="8"/>
        <v>97.9082118175112</v>
      </c>
      <c r="G75" s="297">
        <f t="shared" si="9"/>
        <v>96.44913775123767</v>
      </c>
    </row>
    <row r="76" spans="1:7" s="308" customFormat="1" ht="12.75">
      <c r="A76" s="305">
        <v>321</v>
      </c>
      <c r="B76" s="306" t="s">
        <v>58</v>
      </c>
      <c r="C76" s="307">
        <v>15714</v>
      </c>
      <c r="D76" s="307">
        <v>23280</v>
      </c>
      <c r="E76" s="307">
        <v>21286</v>
      </c>
      <c r="F76" s="297">
        <f t="shared" si="8"/>
        <v>135.45882652411862</v>
      </c>
      <c r="G76" s="297">
        <f t="shared" si="9"/>
        <v>91.43470790378007</v>
      </c>
    </row>
    <row r="77" spans="1:7" s="308" customFormat="1" ht="12.75">
      <c r="A77" s="305">
        <v>322</v>
      </c>
      <c r="B77" s="306" t="s">
        <v>59</v>
      </c>
      <c r="C77" s="307">
        <v>390211</v>
      </c>
      <c r="D77" s="307">
        <v>388000</v>
      </c>
      <c r="E77" s="307">
        <v>355184</v>
      </c>
      <c r="F77" s="297">
        <f t="shared" si="8"/>
        <v>91.02357442511871</v>
      </c>
      <c r="G77" s="297">
        <f t="shared" si="9"/>
        <v>91.54226804123712</v>
      </c>
    </row>
    <row r="78" spans="1:7" s="308" customFormat="1" ht="12.75">
      <c r="A78" s="305">
        <v>323</v>
      </c>
      <c r="B78" s="306" t="s">
        <v>60</v>
      </c>
      <c r="C78" s="307">
        <v>303906</v>
      </c>
      <c r="D78" s="307">
        <v>291700</v>
      </c>
      <c r="E78" s="307">
        <v>309255</v>
      </c>
      <c r="F78" s="297">
        <f t="shared" si="8"/>
        <v>101.76008371009458</v>
      </c>
      <c r="G78" s="297">
        <f t="shared" si="9"/>
        <v>106.01816935207404</v>
      </c>
    </row>
    <row r="79" spans="1:7" s="308" customFormat="1" ht="12.75">
      <c r="A79" s="305">
        <v>329</v>
      </c>
      <c r="B79" s="306" t="s">
        <v>61</v>
      </c>
      <c r="C79" s="307">
        <v>187583</v>
      </c>
      <c r="D79" s="307">
        <v>208010</v>
      </c>
      <c r="E79" s="307">
        <v>192917</v>
      </c>
      <c r="F79" s="297">
        <f t="shared" si="8"/>
        <v>102.84354125906931</v>
      </c>
      <c r="G79" s="297">
        <f t="shared" si="9"/>
        <v>92.74409884140185</v>
      </c>
    </row>
    <row r="80" spans="1:7" s="270" customFormat="1" ht="12.75">
      <c r="A80" s="298">
        <v>34</v>
      </c>
      <c r="B80" s="299" t="s">
        <v>62</v>
      </c>
      <c r="C80" s="300">
        <f>SUM(C81)</f>
        <v>6489</v>
      </c>
      <c r="D80" s="300">
        <f aca="true" t="shared" si="10" ref="D80:E80">SUM(D81)</f>
        <v>8020</v>
      </c>
      <c r="E80" s="300">
        <f t="shared" si="10"/>
        <v>6697</v>
      </c>
      <c r="F80" s="297">
        <f t="shared" si="8"/>
        <v>103.20542456464787</v>
      </c>
      <c r="G80" s="297">
        <f t="shared" si="9"/>
        <v>83.50374064837905</v>
      </c>
    </row>
    <row r="81" spans="1:7" s="308" customFormat="1" ht="12.75">
      <c r="A81" s="305">
        <v>343</v>
      </c>
      <c r="B81" s="306" t="s">
        <v>63</v>
      </c>
      <c r="C81" s="307">
        <v>6489</v>
      </c>
      <c r="D81" s="307">
        <v>8020</v>
      </c>
      <c r="E81" s="307">
        <v>6697</v>
      </c>
      <c r="F81" s="297">
        <f t="shared" si="8"/>
        <v>103.20542456464787</v>
      </c>
      <c r="G81" s="297">
        <f t="shared" si="9"/>
        <v>83.50374064837905</v>
      </c>
    </row>
    <row r="82" spans="1:7" s="270" customFormat="1" ht="12.75">
      <c r="A82" s="298">
        <v>35</v>
      </c>
      <c r="B82" s="299" t="s">
        <v>64</v>
      </c>
      <c r="C82" s="300">
        <f aca="true" t="shared" si="11" ref="C82:E82">SUM(C83)</f>
        <v>37734</v>
      </c>
      <c r="D82" s="300">
        <f t="shared" si="11"/>
        <v>79000</v>
      </c>
      <c r="E82" s="300">
        <f t="shared" si="11"/>
        <v>39917</v>
      </c>
      <c r="F82" s="297">
        <f t="shared" si="8"/>
        <v>105.78523347644035</v>
      </c>
      <c r="G82" s="297">
        <f aca="true" t="shared" si="12" ref="G82:G98">E82/D82*100</f>
        <v>50.527848101265825</v>
      </c>
    </row>
    <row r="83" spans="1:7" s="308" customFormat="1" ht="12.75">
      <c r="A83" s="305">
        <v>352</v>
      </c>
      <c r="B83" s="306" t="s">
        <v>65</v>
      </c>
      <c r="C83" s="307">
        <v>37734</v>
      </c>
      <c r="D83" s="307">
        <v>79000</v>
      </c>
      <c r="E83" s="307">
        <v>39917</v>
      </c>
      <c r="F83" s="297">
        <f t="shared" si="8"/>
        <v>105.78523347644035</v>
      </c>
      <c r="G83" s="297">
        <f t="shared" si="12"/>
        <v>50.527848101265825</v>
      </c>
    </row>
    <row r="84" spans="1:7" s="270" customFormat="1" ht="12.75">
      <c r="A84" s="315">
        <v>36</v>
      </c>
      <c r="B84" s="299" t="s">
        <v>66</v>
      </c>
      <c r="C84" s="316">
        <f>SUM(C85)</f>
        <v>13974</v>
      </c>
      <c r="D84" s="316">
        <f aca="true" t="shared" si="13" ref="D84:E84">SUM(D85)</f>
        <v>27500</v>
      </c>
      <c r="E84" s="316">
        <f t="shared" si="13"/>
        <v>28241</v>
      </c>
      <c r="F84" s="297">
        <f t="shared" si="8"/>
        <v>202.09675110920278</v>
      </c>
      <c r="G84" s="297">
        <f t="shared" si="12"/>
        <v>102.69454545454546</v>
      </c>
    </row>
    <row r="85" spans="1:7" s="308" customFormat="1" ht="12.75">
      <c r="A85" s="260">
        <v>366</v>
      </c>
      <c r="B85" s="306" t="s">
        <v>278</v>
      </c>
      <c r="C85" s="261">
        <v>13974</v>
      </c>
      <c r="D85" s="261">
        <v>27500</v>
      </c>
      <c r="E85" s="261">
        <v>28241</v>
      </c>
      <c r="F85" s="297">
        <f aca="true" t="shared" si="14" ref="F85:F101">E85/C85*100</f>
        <v>202.09675110920278</v>
      </c>
      <c r="G85" s="297">
        <f t="shared" si="12"/>
        <v>102.69454545454546</v>
      </c>
    </row>
    <row r="86" spans="1:7" s="270" customFormat="1" ht="27" customHeight="1">
      <c r="A86" s="313">
        <v>37</v>
      </c>
      <c r="B86" s="304" t="s">
        <v>67</v>
      </c>
      <c r="C86" s="314">
        <f>SUM(C87)</f>
        <v>211897</v>
      </c>
      <c r="D86" s="314">
        <f>SUM(D87)</f>
        <v>302800</v>
      </c>
      <c r="E86" s="314">
        <f>SUM(E87)</f>
        <v>283170</v>
      </c>
      <c r="F86" s="297">
        <f t="shared" si="14"/>
        <v>133.6356814867601</v>
      </c>
      <c r="G86" s="297">
        <f t="shared" si="12"/>
        <v>93.51717305151915</v>
      </c>
    </row>
    <row r="87" spans="1:7" s="308" customFormat="1" ht="12.75">
      <c r="A87" s="305">
        <v>372</v>
      </c>
      <c r="B87" s="306" t="s">
        <v>68</v>
      </c>
      <c r="C87" s="307">
        <v>211897</v>
      </c>
      <c r="D87" s="307">
        <v>302800</v>
      </c>
      <c r="E87" s="307">
        <v>283170</v>
      </c>
      <c r="F87" s="297">
        <f t="shared" si="14"/>
        <v>133.6356814867601</v>
      </c>
      <c r="G87" s="297">
        <f t="shared" si="12"/>
        <v>93.51717305151915</v>
      </c>
    </row>
    <row r="88" spans="1:7" s="270" customFormat="1" ht="12.75">
      <c r="A88" s="298">
        <v>38</v>
      </c>
      <c r="B88" s="299" t="s">
        <v>69</v>
      </c>
      <c r="C88" s="300">
        <f>SUM(C89+C90+C91+C92)</f>
        <v>364280</v>
      </c>
      <c r="D88" s="300">
        <f>SUM(D89+D90+D91+D92)</f>
        <v>563720</v>
      </c>
      <c r="E88" s="300">
        <f>SUM(E89+E90+E91+E92)</f>
        <v>558344</v>
      </c>
      <c r="F88" s="297">
        <f t="shared" si="14"/>
        <v>153.27330624794115</v>
      </c>
      <c r="G88" s="297">
        <f t="shared" si="12"/>
        <v>99.04633505995885</v>
      </c>
    </row>
    <row r="89" spans="1:7" s="308" customFormat="1" ht="12.75">
      <c r="A89" s="305">
        <v>381</v>
      </c>
      <c r="B89" s="306" t="s">
        <v>70</v>
      </c>
      <c r="C89" s="307">
        <v>294280</v>
      </c>
      <c r="D89" s="307">
        <v>363720</v>
      </c>
      <c r="E89" s="307">
        <v>363218</v>
      </c>
      <c r="F89" s="297">
        <f t="shared" si="14"/>
        <v>123.42598885415251</v>
      </c>
      <c r="G89" s="297">
        <f t="shared" si="12"/>
        <v>99.86198174419883</v>
      </c>
    </row>
    <row r="90" spans="1:7" s="308" customFormat="1" ht="12.75">
      <c r="A90" s="333">
        <v>382</v>
      </c>
      <c r="B90" s="306" t="s">
        <v>71</v>
      </c>
      <c r="C90" s="307">
        <v>50000</v>
      </c>
      <c r="D90" s="307">
        <v>150000</v>
      </c>
      <c r="E90" s="307">
        <v>152998</v>
      </c>
      <c r="F90" s="297">
        <f t="shared" si="14"/>
        <v>305.996</v>
      </c>
      <c r="G90" s="297">
        <f t="shared" si="12"/>
        <v>101.99866666666667</v>
      </c>
    </row>
    <row r="91" spans="1:7" s="308" customFormat="1" ht="12.75">
      <c r="A91" s="260">
        <v>385</v>
      </c>
      <c r="B91" s="306" t="s">
        <v>72</v>
      </c>
      <c r="C91" s="261">
        <v>20000</v>
      </c>
      <c r="D91" s="261">
        <v>20000</v>
      </c>
      <c r="E91" s="261">
        <v>12128</v>
      </c>
      <c r="F91" s="297">
        <v>0</v>
      </c>
      <c r="G91" s="297">
        <f t="shared" si="12"/>
        <v>60.64000000000001</v>
      </c>
    </row>
    <row r="92" spans="1:7" s="308" customFormat="1" ht="12.75">
      <c r="A92" s="260">
        <v>386</v>
      </c>
      <c r="B92" s="306" t="s">
        <v>306</v>
      </c>
      <c r="C92" s="261">
        <v>0</v>
      </c>
      <c r="D92" s="261">
        <v>30000</v>
      </c>
      <c r="E92" s="261">
        <v>30000</v>
      </c>
      <c r="F92" s="297">
        <v>0</v>
      </c>
      <c r="G92" s="297">
        <f aca="true" t="shared" si="15" ref="G92">E92/D92*100</f>
        <v>100</v>
      </c>
    </row>
    <row r="93" spans="1:7" s="270" customFormat="1" ht="12.75">
      <c r="A93" s="334">
        <v>4</v>
      </c>
      <c r="B93" s="335" t="s">
        <v>73</v>
      </c>
      <c r="C93" s="336">
        <f>SUM(C94+C97+C102)</f>
        <v>2490725</v>
      </c>
      <c r="D93" s="336">
        <f>SUM(D94+D97+D102)</f>
        <v>3406860</v>
      </c>
      <c r="E93" s="336">
        <f>SUM(E94+E97+E102)</f>
        <v>3289306</v>
      </c>
      <c r="F93" s="297">
        <f t="shared" si="14"/>
        <v>132.0621907275994</v>
      </c>
      <c r="G93" s="297">
        <f t="shared" si="12"/>
        <v>96.54949132045344</v>
      </c>
    </row>
    <row r="94" spans="1:7" s="270" customFormat="1" ht="12.75">
      <c r="A94" s="298">
        <v>41</v>
      </c>
      <c r="B94" s="299" t="s">
        <v>74</v>
      </c>
      <c r="C94" s="300">
        <f>SUM(C95+C96)</f>
        <v>94674</v>
      </c>
      <c r="D94" s="300">
        <f>SUM(D95+D96)</f>
        <v>286500</v>
      </c>
      <c r="E94" s="300">
        <f>SUM(E95+E96)</f>
        <v>285734</v>
      </c>
      <c r="F94" s="297">
        <f t="shared" si="14"/>
        <v>301.8083106238249</v>
      </c>
      <c r="G94" s="297">
        <f t="shared" si="12"/>
        <v>99.7326352530541</v>
      </c>
    </row>
    <row r="95" spans="1:7" s="308" customFormat="1" ht="12.75">
      <c r="A95" s="262">
        <v>411</v>
      </c>
      <c r="B95" s="306" t="s">
        <v>75</v>
      </c>
      <c r="C95" s="261">
        <v>17674</v>
      </c>
      <c r="D95" s="261">
        <v>195000</v>
      </c>
      <c r="E95" s="261">
        <v>194276</v>
      </c>
      <c r="F95" s="297">
        <v>0</v>
      </c>
      <c r="G95" s="297">
        <f t="shared" si="12"/>
        <v>99.62871794871795</v>
      </c>
    </row>
    <row r="96" spans="1:7" s="308" customFormat="1" ht="12.75">
      <c r="A96" s="260">
        <v>412</v>
      </c>
      <c r="B96" s="306" t="s">
        <v>76</v>
      </c>
      <c r="C96" s="261">
        <v>77000</v>
      </c>
      <c r="D96" s="261">
        <v>91500</v>
      </c>
      <c r="E96" s="261">
        <v>91458</v>
      </c>
      <c r="F96" s="297">
        <f t="shared" si="14"/>
        <v>118.77662337662338</v>
      </c>
      <c r="G96" s="297">
        <f t="shared" si="12"/>
        <v>99.95409836065573</v>
      </c>
    </row>
    <row r="97" spans="1:7" s="270" customFormat="1" ht="12.75">
      <c r="A97" s="298">
        <v>42</v>
      </c>
      <c r="B97" s="299" t="s">
        <v>77</v>
      </c>
      <c r="C97" s="300">
        <f>SUM(C98+C99+C100+C101)</f>
        <v>2323071</v>
      </c>
      <c r="D97" s="300">
        <f>SUM(D98+D99+D100+D101)</f>
        <v>3120360</v>
      </c>
      <c r="E97" s="300">
        <f>SUM(E98+E99+E100+E101)</f>
        <v>3003572</v>
      </c>
      <c r="F97" s="297">
        <f t="shared" si="14"/>
        <v>129.29316409184221</v>
      </c>
      <c r="G97" s="297">
        <f t="shared" si="12"/>
        <v>96.25722673024907</v>
      </c>
    </row>
    <row r="98" spans="1:7" s="308" customFormat="1" ht="12.75">
      <c r="A98" s="305">
        <v>421</v>
      </c>
      <c r="B98" s="306" t="s">
        <v>78</v>
      </c>
      <c r="C98" s="307">
        <v>2257712</v>
      </c>
      <c r="D98" s="307">
        <v>2840080</v>
      </c>
      <c r="E98" s="307">
        <v>2730271</v>
      </c>
      <c r="F98" s="297">
        <f t="shared" si="14"/>
        <v>120.93088046659628</v>
      </c>
      <c r="G98" s="297">
        <f t="shared" si="12"/>
        <v>96.1335948283147</v>
      </c>
    </row>
    <row r="99" spans="1:7" s="308" customFormat="1" ht="12.75">
      <c r="A99" s="333">
        <v>422</v>
      </c>
      <c r="B99" s="306" t="s">
        <v>80</v>
      </c>
      <c r="C99" s="307">
        <v>41680</v>
      </c>
      <c r="D99" s="307">
        <v>210155</v>
      </c>
      <c r="E99" s="307">
        <v>205847</v>
      </c>
      <c r="F99" s="297">
        <f t="shared" si="14"/>
        <v>493.8747600767754</v>
      </c>
      <c r="G99" s="297">
        <f aca="true" t="shared" si="16" ref="G99:G110">E99/D99*100</f>
        <v>97.95008446146892</v>
      </c>
    </row>
    <row r="100" spans="1:7" s="308" customFormat="1" ht="12.75">
      <c r="A100" s="333">
        <v>424</v>
      </c>
      <c r="B100" s="306" t="s">
        <v>264</v>
      </c>
      <c r="C100" s="307">
        <v>23679</v>
      </c>
      <c r="D100" s="307">
        <v>30000</v>
      </c>
      <c r="E100" s="307">
        <v>27329</v>
      </c>
      <c r="F100" s="297">
        <v>0</v>
      </c>
      <c r="G100" s="297">
        <f t="shared" si="16"/>
        <v>91.09666666666666</v>
      </c>
    </row>
    <row r="101" spans="1:7" s="308" customFormat="1" ht="12.75">
      <c r="A101" s="262">
        <v>426</v>
      </c>
      <c r="B101" s="306" t="s">
        <v>81</v>
      </c>
      <c r="C101" s="261">
        <v>0</v>
      </c>
      <c r="D101" s="261">
        <v>40125</v>
      </c>
      <c r="E101" s="261">
        <v>40125</v>
      </c>
      <c r="F101" s="297" t="e">
        <f t="shared" si="14"/>
        <v>#DIV/0!</v>
      </c>
      <c r="G101" s="297">
        <f t="shared" si="16"/>
        <v>100</v>
      </c>
    </row>
    <row r="102" spans="1:7" s="270" customFormat="1" ht="12.75">
      <c r="A102" s="298">
        <v>45</v>
      </c>
      <c r="B102" s="299" t="s">
        <v>82</v>
      </c>
      <c r="C102" s="300">
        <f aca="true" t="shared" si="17" ref="C102:E102">SUM(C103)</f>
        <v>72980</v>
      </c>
      <c r="D102" s="300">
        <f t="shared" si="17"/>
        <v>0</v>
      </c>
      <c r="E102" s="300">
        <f t="shared" si="17"/>
        <v>0</v>
      </c>
      <c r="F102" s="297">
        <v>0</v>
      </c>
      <c r="G102" s="297" t="e">
        <f t="shared" si="16"/>
        <v>#DIV/0!</v>
      </c>
    </row>
    <row r="103" spans="1:7" s="308" customFormat="1" ht="12.75">
      <c r="A103" s="333">
        <v>451</v>
      </c>
      <c r="B103" s="306" t="s">
        <v>83</v>
      </c>
      <c r="C103" s="307">
        <v>72980</v>
      </c>
      <c r="D103" s="307">
        <v>0</v>
      </c>
      <c r="E103" s="307">
        <v>0</v>
      </c>
      <c r="F103" s="297">
        <v>0</v>
      </c>
      <c r="G103" s="297" t="e">
        <f t="shared" si="16"/>
        <v>#DIV/0!</v>
      </c>
    </row>
    <row r="104" spans="1:7" s="270" customFormat="1" ht="12.75">
      <c r="A104" s="334">
        <v>5</v>
      </c>
      <c r="B104" s="335" t="s">
        <v>84</v>
      </c>
      <c r="C104" s="336">
        <f aca="true" t="shared" si="18" ref="C104:E105">SUM(C105)</f>
        <v>0</v>
      </c>
      <c r="D104" s="336">
        <f t="shared" si="18"/>
        <v>0</v>
      </c>
      <c r="E104" s="336">
        <f t="shared" si="18"/>
        <v>0</v>
      </c>
      <c r="F104" s="297">
        <v>0</v>
      </c>
      <c r="G104" s="297" t="e">
        <f t="shared" si="16"/>
        <v>#DIV/0!</v>
      </c>
    </row>
    <row r="105" spans="1:7" s="270" customFormat="1" ht="12.75">
      <c r="A105" s="298">
        <v>54</v>
      </c>
      <c r="B105" s="299" t="s">
        <v>85</v>
      </c>
      <c r="C105" s="300">
        <f t="shared" si="18"/>
        <v>0</v>
      </c>
      <c r="D105" s="300">
        <f t="shared" si="18"/>
        <v>0</v>
      </c>
      <c r="E105" s="300">
        <f t="shared" si="18"/>
        <v>0</v>
      </c>
      <c r="F105" s="297">
        <v>0</v>
      </c>
      <c r="G105" s="297" t="e">
        <f t="shared" si="16"/>
        <v>#DIV/0!</v>
      </c>
    </row>
    <row r="106" spans="1:7" s="308" customFormat="1" ht="12.75">
      <c r="A106" s="262">
        <v>542</v>
      </c>
      <c r="B106" s="306" t="s">
        <v>85</v>
      </c>
      <c r="C106" s="261">
        <v>0</v>
      </c>
      <c r="D106" s="261">
        <v>0</v>
      </c>
      <c r="E106" s="261">
        <v>0</v>
      </c>
      <c r="F106" s="297">
        <v>0</v>
      </c>
      <c r="G106" s="297" t="e">
        <f t="shared" si="16"/>
        <v>#DIV/0!</v>
      </c>
    </row>
    <row r="107" spans="1:7" ht="15">
      <c r="A107" s="46">
        <v>9</v>
      </c>
      <c r="B107" s="172" t="s">
        <v>118</v>
      </c>
      <c r="C107" s="50">
        <f aca="true" t="shared" si="19" ref="C107:E107">SUM(C108)</f>
        <v>599170</v>
      </c>
      <c r="D107" s="50">
        <f t="shared" si="19"/>
        <v>0</v>
      </c>
      <c r="E107" s="50">
        <f t="shared" si="19"/>
        <v>1694679</v>
      </c>
      <c r="F107" s="122">
        <f aca="true" t="shared" si="20" ref="F107:F110">E107/C107*100</f>
        <v>282.8377588998114</v>
      </c>
      <c r="G107" s="122" t="e">
        <f t="shared" si="16"/>
        <v>#DIV/0!</v>
      </c>
    </row>
    <row r="108" spans="1:7" ht="15">
      <c r="A108" s="48">
        <v>92</v>
      </c>
      <c r="B108" s="173" t="s">
        <v>242</v>
      </c>
      <c r="C108" s="49">
        <f>SUM(C110)</f>
        <v>599170</v>
      </c>
      <c r="D108" s="49">
        <f>SUM(D110)</f>
        <v>0</v>
      </c>
      <c r="E108" s="49">
        <f>SUM(E109:E110)</f>
        <v>1694679</v>
      </c>
      <c r="F108" s="122">
        <f t="shared" si="20"/>
        <v>282.8377588998114</v>
      </c>
      <c r="G108" s="122" t="e">
        <f t="shared" si="16"/>
        <v>#DIV/0!</v>
      </c>
    </row>
    <row r="109" spans="1:7" s="137" customFormat="1" ht="15">
      <c r="A109" s="337">
        <v>922</v>
      </c>
      <c r="B109" s="174" t="s">
        <v>307</v>
      </c>
      <c r="C109" s="138">
        <v>1154691</v>
      </c>
      <c r="D109" s="138"/>
      <c r="E109" s="138">
        <f>SUM(C109:C110)</f>
        <v>1753861</v>
      </c>
      <c r="F109" s="122">
        <f t="shared" si="20"/>
        <v>151.89007275539518</v>
      </c>
      <c r="G109" s="122" t="e">
        <f t="shared" si="16"/>
        <v>#DIV/0!</v>
      </c>
    </row>
    <row r="110" spans="1:7" ht="15">
      <c r="A110" s="267">
        <v>922</v>
      </c>
      <c r="B110" s="110" t="s">
        <v>308</v>
      </c>
      <c r="C110" s="155">
        <v>599170</v>
      </c>
      <c r="D110" s="56">
        <v>0</v>
      </c>
      <c r="E110" s="155">
        <v>-59182</v>
      </c>
      <c r="F110" s="124">
        <f t="shared" si="20"/>
        <v>-9.877330306924579</v>
      </c>
      <c r="G110" s="124" t="e">
        <f t="shared" si="16"/>
        <v>#DIV/0!</v>
      </c>
    </row>
    <row r="111" spans="1:7" ht="15">
      <c r="A111" s="338"/>
      <c r="B111" s="188"/>
      <c r="C111" s="280"/>
      <c r="D111" s="107"/>
      <c r="E111" s="280"/>
      <c r="F111" s="136"/>
      <c r="G111" s="136"/>
    </row>
    <row r="112" spans="1:7" ht="15">
      <c r="A112" s="338"/>
      <c r="B112" s="188"/>
      <c r="C112" s="280"/>
      <c r="D112" s="107"/>
      <c r="E112" s="280"/>
      <c r="F112" s="136"/>
      <c r="G112" s="136"/>
    </row>
    <row r="113" spans="1:7" ht="15">
      <c r="A113" s="338"/>
      <c r="B113" s="188"/>
      <c r="C113" s="280"/>
      <c r="D113" s="107"/>
      <c r="E113" s="280"/>
      <c r="F113" s="136"/>
      <c r="G113" s="136"/>
    </row>
    <row r="114" spans="1:7" ht="15">
      <c r="A114" s="338"/>
      <c r="B114" s="188"/>
      <c r="C114" s="280"/>
      <c r="D114" s="107"/>
      <c r="E114" s="280"/>
      <c r="F114" s="136"/>
      <c r="G114" s="136"/>
    </row>
    <row r="115" spans="1:7" ht="15">
      <c r="A115" s="338"/>
      <c r="B115" s="188"/>
      <c r="C115" s="280"/>
      <c r="D115" s="107"/>
      <c r="E115" s="280"/>
      <c r="F115" s="136"/>
      <c r="G115" s="136"/>
    </row>
    <row r="116" spans="1:7" ht="15">
      <c r="A116" s="338"/>
      <c r="B116" s="188"/>
      <c r="C116" s="280"/>
      <c r="D116" s="107"/>
      <c r="E116" s="280"/>
      <c r="F116" s="136"/>
      <c r="G116" s="136"/>
    </row>
    <row r="117" spans="1:7" ht="15">
      <c r="A117" s="338"/>
      <c r="B117" s="188"/>
      <c r="C117" s="280"/>
      <c r="D117" s="107"/>
      <c r="E117" s="280"/>
      <c r="F117" s="136"/>
      <c r="G117" s="136"/>
    </row>
    <row r="118" spans="1:7" ht="15">
      <c r="A118" s="338"/>
      <c r="B118" s="188"/>
      <c r="C118" s="280"/>
      <c r="D118" s="107"/>
      <c r="E118" s="280"/>
      <c r="F118" s="136"/>
      <c r="G118" s="136"/>
    </row>
    <row r="119" spans="1:7" ht="15">
      <c r="A119" s="151" t="s">
        <v>86</v>
      </c>
      <c r="B119" s="175"/>
      <c r="C119" s="151"/>
      <c r="D119" s="151"/>
      <c r="E119" s="151"/>
      <c r="F119" s="151"/>
      <c r="G119" s="151"/>
    </row>
    <row r="120" spans="1:7" ht="16.5" thickBot="1">
      <c r="A120" s="150" t="s">
        <v>330</v>
      </c>
      <c r="B120" s="176"/>
      <c r="C120" s="150"/>
      <c r="D120" s="150"/>
      <c r="E120" s="150"/>
      <c r="F120" s="150"/>
      <c r="G120" s="150"/>
    </row>
    <row r="121" spans="1:7" ht="19.5" customHeight="1" thickBot="1">
      <c r="A121" s="19" t="s">
        <v>87</v>
      </c>
      <c r="B121" s="177"/>
      <c r="C121" s="39"/>
      <c r="D121" s="14"/>
      <c r="E121" s="14"/>
      <c r="F121" s="14"/>
      <c r="G121" s="14"/>
    </row>
    <row r="122" spans="1:7" ht="19.5" thickBot="1">
      <c r="A122" s="20" t="s">
        <v>88</v>
      </c>
      <c r="B122" s="168"/>
      <c r="C122" s="132">
        <f>SUM(C125)</f>
        <v>0</v>
      </c>
      <c r="D122" s="40">
        <f>SUM(D125)</f>
        <v>0</v>
      </c>
      <c r="E122" s="40">
        <f>SUM(E125)</f>
        <v>0</v>
      </c>
      <c r="F122" s="118">
        <v>0</v>
      </c>
      <c r="G122" s="119">
        <v>0</v>
      </c>
    </row>
    <row r="123" spans="1:7" ht="15.75" thickBot="1">
      <c r="A123" s="2"/>
      <c r="B123" s="169"/>
      <c r="C123" s="1"/>
      <c r="D123" s="1"/>
      <c r="E123" s="1"/>
      <c r="F123" s="120"/>
      <c r="G123" s="120"/>
    </row>
    <row r="124" spans="1:7" ht="51.75" thickBot="1">
      <c r="A124" s="17" t="s">
        <v>20</v>
      </c>
      <c r="B124" s="170" t="s">
        <v>21</v>
      </c>
      <c r="C124" s="91" t="s">
        <v>298</v>
      </c>
      <c r="D124" s="91" t="s">
        <v>296</v>
      </c>
      <c r="E124" s="29" t="s">
        <v>299</v>
      </c>
      <c r="F124" s="121" t="s">
        <v>300</v>
      </c>
      <c r="G124" s="121" t="s">
        <v>301</v>
      </c>
    </row>
    <row r="125" spans="1:7" ht="29.25" customHeight="1" thickTop="1">
      <c r="A125" s="18">
        <v>8</v>
      </c>
      <c r="B125" s="178" t="s">
        <v>89</v>
      </c>
      <c r="C125" s="13">
        <f>SUM(C126)</f>
        <v>0</v>
      </c>
      <c r="D125" s="13">
        <f aca="true" t="shared" si="21" ref="D125:E126">SUM(D126)</f>
        <v>0</v>
      </c>
      <c r="E125" s="13">
        <f t="shared" si="21"/>
        <v>0</v>
      </c>
      <c r="F125" s="124">
        <v>0</v>
      </c>
      <c r="G125" s="124">
        <v>0</v>
      </c>
    </row>
    <row r="126" spans="1:7" ht="15">
      <c r="A126" s="23">
        <v>84</v>
      </c>
      <c r="B126" s="179"/>
      <c r="C126" s="24">
        <f>SUM(C127)</f>
        <v>0</v>
      </c>
      <c r="D126" s="24">
        <f t="shared" si="21"/>
        <v>0</v>
      </c>
      <c r="E126" s="24">
        <f t="shared" si="21"/>
        <v>0</v>
      </c>
      <c r="F126" s="124">
        <v>0</v>
      </c>
      <c r="G126" s="124">
        <v>0</v>
      </c>
    </row>
    <row r="127" spans="1:7" s="137" customFormat="1" ht="15">
      <c r="A127" s="258">
        <v>844</v>
      </c>
      <c r="B127" s="223" t="s">
        <v>90</v>
      </c>
      <c r="C127" s="259">
        <v>0</v>
      </c>
      <c r="D127" s="259">
        <v>0</v>
      </c>
      <c r="E127" s="259">
        <v>0</v>
      </c>
      <c r="F127" s="124">
        <v>0</v>
      </c>
      <c r="G127" s="124">
        <v>0</v>
      </c>
    </row>
    <row r="128" spans="1:7" ht="12.75" customHeight="1" thickBot="1">
      <c r="A128" s="5"/>
      <c r="B128" s="180"/>
      <c r="C128" s="3"/>
      <c r="D128" s="4"/>
      <c r="E128" s="4"/>
      <c r="F128" s="123"/>
      <c r="G128" s="123"/>
    </row>
    <row r="129" spans="1:7" ht="23.25" thickBot="1">
      <c r="A129" s="19" t="s">
        <v>91</v>
      </c>
      <c r="B129" s="177"/>
      <c r="C129" s="39"/>
      <c r="D129" s="14"/>
      <c r="E129" s="14"/>
      <c r="F129" s="14"/>
      <c r="G129" s="14"/>
    </row>
    <row r="130" spans="1:7" ht="19.5" thickBot="1">
      <c r="A130" s="20" t="s">
        <v>92</v>
      </c>
      <c r="B130" s="168"/>
      <c r="C130" s="41">
        <f>SUM(C133)</f>
        <v>0</v>
      </c>
      <c r="D130" s="40">
        <f>SUM(D133)</f>
        <v>0</v>
      </c>
      <c r="E130" s="40">
        <f>SUM(E133)</f>
        <v>0</v>
      </c>
      <c r="F130" s="118">
        <v>0</v>
      </c>
      <c r="G130" s="119">
        <v>0</v>
      </c>
    </row>
    <row r="131" spans="1:7" ht="15.75" thickBot="1">
      <c r="A131" s="2"/>
      <c r="B131" s="169"/>
      <c r="C131" s="1"/>
      <c r="D131" s="1"/>
      <c r="E131" s="1"/>
      <c r="F131" s="120"/>
      <c r="G131" s="120"/>
    </row>
    <row r="132" spans="1:7" ht="51.75" customHeight="1" thickBot="1">
      <c r="A132" s="17" t="s">
        <v>20</v>
      </c>
      <c r="B132" s="266" t="s">
        <v>21</v>
      </c>
      <c r="C132" s="91" t="s">
        <v>298</v>
      </c>
      <c r="D132" s="91" t="s">
        <v>296</v>
      </c>
      <c r="E132" s="29" t="s">
        <v>299</v>
      </c>
      <c r="F132" s="121" t="s">
        <v>300</v>
      </c>
      <c r="G132" s="121" t="s">
        <v>301</v>
      </c>
    </row>
    <row r="133" spans="1:7" ht="15.75" thickTop="1">
      <c r="A133" s="15">
        <v>5</v>
      </c>
      <c r="B133" s="181" t="s">
        <v>93</v>
      </c>
      <c r="C133" s="16">
        <f>SUM(C134)</f>
        <v>0</v>
      </c>
      <c r="D133" s="16">
        <f aca="true" t="shared" si="22" ref="D133:E134">SUM(D134)</f>
        <v>0</v>
      </c>
      <c r="E133" s="16">
        <f t="shared" si="22"/>
        <v>0</v>
      </c>
      <c r="F133" s="125">
        <v>0</v>
      </c>
      <c r="G133" s="125">
        <v>0</v>
      </c>
    </row>
    <row r="134" spans="1:7" ht="15">
      <c r="A134" s="21">
        <v>54</v>
      </c>
      <c r="B134" s="182" t="s">
        <v>94</v>
      </c>
      <c r="C134" s="22">
        <f>SUM(C135)</f>
        <v>0</v>
      </c>
      <c r="D134" s="22">
        <f t="shared" si="22"/>
        <v>0</v>
      </c>
      <c r="E134" s="22">
        <f t="shared" si="22"/>
        <v>0</v>
      </c>
      <c r="F134" s="125">
        <v>0</v>
      </c>
      <c r="G134" s="125">
        <v>0</v>
      </c>
    </row>
    <row r="135" spans="1:7" s="137" customFormat="1" ht="15">
      <c r="A135" s="263">
        <v>542</v>
      </c>
      <c r="B135" s="264" t="s">
        <v>85</v>
      </c>
      <c r="C135" s="265">
        <v>0</v>
      </c>
      <c r="D135" s="265">
        <v>0</v>
      </c>
      <c r="E135" s="265">
        <v>0</v>
      </c>
      <c r="F135" s="125">
        <v>0</v>
      </c>
      <c r="G135" s="125">
        <v>0</v>
      </c>
    </row>
    <row r="136" spans="1:7" ht="15">
      <c r="A136" s="145"/>
      <c r="B136" s="183"/>
      <c r="C136" s="249" t="s">
        <v>95</v>
      </c>
      <c r="D136" s="146"/>
      <c r="E136" s="146"/>
      <c r="F136" s="146"/>
      <c r="G136" s="146"/>
    </row>
    <row r="137" spans="1:7" ht="15">
      <c r="A137" s="148" t="s">
        <v>96</v>
      </c>
      <c r="B137" s="184"/>
      <c r="C137" s="149"/>
      <c r="D137" s="149"/>
      <c r="E137" s="149"/>
      <c r="F137" s="149"/>
      <c r="G137" s="149"/>
    </row>
    <row r="138" spans="1:7" ht="15.75" thickBot="1">
      <c r="A138" s="35" t="s">
        <v>97</v>
      </c>
      <c r="B138" s="183"/>
      <c r="C138" s="38"/>
      <c r="D138" s="38"/>
      <c r="E138" s="38"/>
      <c r="F138" s="113"/>
      <c r="G138" s="113"/>
    </row>
    <row r="139" spans="1:7" ht="15.75" thickBot="1">
      <c r="A139" s="152" t="s">
        <v>98</v>
      </c>
      <c r="B139" s="185"/>
      <c r="C139" s="42">
        <f>SUM(C142+C183+C188)</f>
        <v>5607478</v>
      </c>
      <c r="D139" s="42">
        <f>SUM(D142+D183+D188)</f>
        <v>6058339</v>
      </c>
      <c r="E139" s="42">
        <f>SUM(E142+E183+E188)</f>
        <v>6131047</v>
      </c>
      <c r="F139" s="126">
        <f>E139/C139*100</f>
        <v>109.33697822800197</v>
      </c>
      <c r="G139" s="127">
        <f>E139/D139*100</f>
        <v>101.20013092697519</v>
      </c>
    </row>
    <row r="140" spans="1:7" ht="15.75" thickBot="1">
      <c r="A140" s="10"/>
      <c r="B140" s="186"/>
      <c r="C140" s="11"/>
      <c r="D140" s="11"/>
      <c r="E140" s="11"/>
      <c r="F140" s="123"/>
      <c r="G140" s="123"/>
    </row>
    <row r="141" spans="1:7" ht="51.75" thickBot="1">
      <c r="A141" s="43" t="s">
        <v>20</v>
      </c>
      <c r="B141" s="187" t="s">
        <v>21</v>
      </c>
      <c r="C141" s="91" t="s">
        <v>298</v>
      </c>
      <c r="D141" s="91" t="s">
        <v>296</v>
      </c>
      <c r="E141" s="29" t="s">
        <v>299</v>
      </c>
      <c r="F141" s="121" t="s">
        <v>300</v>
      </c>
      <c r="G141" s="121" t="s">
        <v>301</v>
      </c>
    </row>
    <row r="142" spans="1:7" ht="15">
      <c r="A142" s="45">
        <v>6</v>
      </c>
      <c r="B142" s="172" t="s">
        <v>22</v>
      </c>
      <c r="C142" s="50">
        <f>SUM(C143+C154+C164+C170+C179+C181)</f>
        <v>5434076</v>
      </c>
      <c r="D142" s="50">
        <f>SUM(D143+D154+D164+D170+D179+D181)</f>
        <v>5857787</v>
      </c>
      <c r="E142" s="50">
        <f>SUM(E143+E154+E164+E170+E179+E181)</f>
        <v>5933174</v>
      </c>
      <c r="F142" s="106">
        <f>E142/C142*100</f>
        <v>109.18459734460835</v>
      </c>
      <c r="G142" s="106">
        <f aca="true" t="shared" si="23" ref="G142:G148">E142/D142*100</f>
        <v>101.2869535884456</v>
      </c>
    </row>
    <row r="143" spans="1:7" ht="15">
      <c r="A143" s="47">
        <v>61</v>
      </c>
      <c r="B143" s="173" t="s">
        <v>23</v>
      </c>
      <c r="C143" s="49">
        <f>SUM(C144:C153)</f>
        <v>3514097</v>
      </c>
      <c r="D143" s="49">
        <f>SUM(D144:D153)</f>
        <v>3775122</v>
      </c>
      <c r="E143" s="49">
        <f>SUM(E144:E153)</f>
        <v>3916212</v>
      </c>
      <c r="F143" s="106">
        <f aca="true" t="shared" si="24" ref="F143:F187">E143/C143*100</f>
        <v>111.44291122299697</v>
      </c>
      <c r="G143" s="106">
        <f t="shared" si="23"/>
        <v>103.73736266006767</v>
      </c>
    </row>
    <row r="144" spans="1:7" ht="15">
      <c r="A144" s="268">
        <v>611</v>
      </c>
      <c r="B144" s="163" t="s">
        <v>309</v>
      </c>
      <c r="C144" s="9">
        <v>3099683</v>
      </c>
      <c r="D144" s="269">
        <v>3350122</v>
      </c>
      <c r="E144" s="9">
        <v>3423276</v>
      </c>
      <c r="F144" s="106">
        <f t="shared" si="24"/>
        <v>110.43955139928825</v>
      </c>
      <c r="G144" s="106">
        <f t="shared" si="23"/>
        <v>102.18362196958796</v>
      </c>
    </row>
    <row r="145" spans="1:7" ht="15.75" customHeight="1">
      <c r="A145" s="268">
        <v>611</v>
      </c>
      <c r="B145" s="163" t="s">
        <v>310</v>
      </c>
      <c r="C145" s="9">
        <v>223919</v>
      </c>
      <c r="D145" s="108">
        <v>250000</v>
      </c>
      <c r="E145" s="9">
        <v>298143</v>
      </c>
      <c r="F145" s="106">
        <f aca="true" t="shared" si="25" ref="F145">E145/C145*100</f>
        <v>133.14770073106794</v>
      </c>
      <c r="G145" s="106">
        <f aca="true" t="shared" si="26" ref="G145">E145/D145*100</f>
        <v>119.2572</v>
      </c>
    </row>
    <row r="146" spans="1:7" ht="15">
      <c r="A146" s="268">
        <v>611</v>
      </c>
      <c r="B146" s="110" t="s">
        <v>99</v>
      </c>
      <c r="C146" s="9">
        <v>37494</v>
      </c>
      <c r="D146" s="108">
        <v>45000</v>
      </c>
      <c r="E146" s="9">
        <v>50128</v>
      </c>
      <c r="F146" s="106">
        <f t="shared" si="24"/>
        <v>133.6960580359524</v>
      </c>
      <c r="G146" s="106">
        <f t="shared" si="23"/>
        <v>111.39555555555556</v>
      </c>
    </row>
    <row r="147" spans="1:7" ht="15">
      <c r="A147" s="268">
        <v>611</v>
      </c>
      <c r="B147" s="110" t="s">
        <v>100</v>
      </c>
      <c r="C147" s="9">
        <v>23437</v>
      </c>
      <c r="D147" s="108">
        <v>23000</v>
      </c>
      <c r="E147" s="9">
        <v>27323</v>
      </c>
      <c r="F147" s="106">
        <f t="shared" si="24"/>
        <v>116.58062038656824</v>
      </c>
      <c r="G147" s="106">
        <f t="shared" si="23"/>
        <v>118.79565217391304</v>
      </c>
    </row>
    <row r="148" spans="1:7" ht="15">
      <c r="A148" s="268">
        <v>611</v>
      </c>
      <c r="B148" s="110" t="s">
        <v>101</v>
      </c>
      <c r="C148" s="9">
        <v>56728</v>
      </c>
      <c r="D148" s="108">
        <v>32000</v>
      </c>
      <c r="E148" s="9">
        <v>38699</v>
      </c>
      <c r="F148" s="106">
        <f t="shared" si="24"/>
        <v>68.21851642927655</v>
      </c>
      <c r="G148" s="106">
        <f t="shared" si="23"/>
        <v>120.93437499999999</v>
      </c>
    </row>
    <row r="149" spans="1:7" ht="14.25" customHeight="1">
      <c r="A149" s="268">
        <v>611</v>
      </c>
      <c r="B149" s="164" t="s">
        <v>328</v>
      </c>
      <c r="C149" s="9">
        <v>25</v>
      </c>
      <c r="D149" s="108">
        <v>0</v>
      </c>
      <c r="E149" s="9">
        <v>0</v>
      </c>
      <c r="F149" s="106">
        <f aca="true" t="shared" si="27" ref="F149">E149/C149*100</f>
        <v>0</v>
      </c>
      <c r="G149" s="106" t="e">
        <f aca="true" t="shared" si="28" ref="G149">E149/D149*100</f>
        <v>#DIV/0!</v>
      </c>
    </row>
    <row r="150" spans="1:7" ht="15">
      <c r="A150" s="267">
        <v>613</v>
      </c>
      <c r="B150" s="110" t="s">
        <v>102</v>
      </c>
      <c r="C150" s="9">
        <v>100</v>
      </c>
      <c r="D150" s="9">
        <v>100</v>
      </c>
      <c r="E150" s="9">
        <v>7</v>
      </c>
      <c r="F150" s="106">
        <f t="shared" si="24"/>
        <v>7.000000000000001</v>
      </c>
      <c r="G150" s="106">
        <v>0</v>
      </c>
    </row>
    <row r="151" spans="1:7" ht="15">
      <c r="A151" s="267">
        <v>613</v>
      </c>
      <c r="B151" s="110" t="s">
        <v>103</v>
      </c>
      <c r="C151" s="9">
        <v>49797</v>
      </c>
      <c r="D151" s="9">
        <v>49900</v>
      </c>
      <c r="E151" s="9">
        <v>51544</v>
      </c>
      <c r="F151" s="106">
        <f t="shared" si="24"/>
        <v>103.50824346848204</v>
      </c>
      <c r="G151" s="106">
        <f aca="true" t="shared" si="29" ref="G151:G160">E151/D151*100</f>
        <v>103.29458917835672</v>
      </c>
    </row>
    <row r="152" spans="1:7" ht="15">
      <c r="A152" s="267">
        <v>614</v>
      </c>
      <c r="B152" s="110" t="s">
        <v>104</v>
      </c>
      <c r="C152" s="9">
        <v>21820</v>
      </c>
      <c r="D152" s="9">
        <v>23000</v>
      </c>
      <c r="E152" s="9">
        <v>24964</v>
      </c>
      <c r="F152" s="106">
        <f t="shared" si="24"/>
        <v>114.40879926672778</v>
      </c>
      <c r="G152" s="106">
        <f t="shared" si="29"/>
        <v>108.5391304347826</v>
      </c>
    </row>
    <row r="153" spans="1:7" ht="15">
      <c r="A153" s="267">
        <v>614</v>
      </c>
      <c r="B153" s="110" t="s">
        <v>105</v>
      </c>
      <c r="C153" s="9">
        <v>1094</v>
      </c>
      <c r="D153" s="9">
        <v>2000</v>
      </c>
      <c r="E153" s="9">
        <v>2128</v>
      </c>
      <c r="F153" s="106">
        <f t="shared" si="24"/>
        <v>194.51553930530164</v>
      </c>
      <c r="G153" s="106">
        <f t="shared" si="29"/>
        <v>106.4</v>
      </c>
    </row>
    <row r="154" spans="1:7" ht="15">
      <c r="A154" s="47">
        <v>63</v>
      </c>
      <c r="B154" s="173" t="s">
        <v>106</v>
      </c>
      <c r="C154" s="49">
        <f>SUM(C155:C163)</f>
        <v>983348</v>
      </c>
      <c r="D154" s="49">
        <f>SUM(D155:D163)</f>
        <v>851494</v>
      </c>
      <c r="E154" s="49">
        <f>SUM(E155:E163)</f>
        <v>844094</v>
      </c>
      <c r="F154" s="106">
        <f t="shared" si="24"/>
        <v>85.83878748927135</v>
      </c>
      <c r="G154" s="106">
        <f t="shared" si="29"/>
        <v>99.13093926674762</v>
      </c>
    </row>
    <row r="155" spans="1:7" ht="15">
      <c r="A155" s="8">
        <v>633</v>
      </c>
      <c r="B155" s="110" t="s">
        <v>107</v>
      </c>
      <c r="C155" s="9">
        <v>13360</v>
      </c>
      <c r="D155" s="9">
        <v>0</v>
      </c>
      <c r="E155" s="9">
        <v>0</v>
      </c>
      <c r="F155" s="106">
        <f t="shared" si="24"/>
        <v>0</v>
      </c>
      <c r="G155" s="106" t="e">
        <f t="shared" si="29"/>
        <v>#DIV/0!</v>
      </c>
    </row>
    <row r="156" spans="1:7" ht="15">
      <c r="A156" s="8">
        <v>633</v>
      </c>
      <c r="B156" s="110" t="s">
        <v>281</v>
      </c>
      <c r="C156" s="9">
        <v>29157</v>
      </c>
      <c r="D156" s="9">
        <v>0</v>
      </c>
      <c r="E156" s="9">
        <v>0</v>
      </c>
      <c r="F156" s="106">
        <v>0</v>
      </c>
      <c r="G156" s="106" t="e">
        <f t="shared" si="29"/>
        <v>#DIV/0!</v>
      </c>
    </row>
    <row r="157" spans="1:7" ht="15">
      <c r="A157" s="8">
        <v>633</v>
      </c>
      <c r="B157" s="110" t="s">
        <v>108</v>
      </c>
      <c r="C157" s="9">
        <v>0</v>
      </c>
      <c r="D157" s="9">
        <v>0</v>
      </c>
      <c r="E157" s="9">
        <v>0</v>
      </c>
      <c r="F157" s="106" t="e">
        <f t="shared" si="24"/>
        <v>#DIV/0!</v>
      </c>
      <c r="G157" s="106" t="e">
        <f t="shared" si="29"/>
        <v>#DIV/0!</v>
      </c>
    </row>
    <row r="158" spans="1:7" ht="15">
      <c r="A158" s="8">
        <v>633</v>
      </c>
      <c r="B158" s="110" t="s">
        <v>109</v>
      </c>
      <c r="C158" s="9">
        <v>359000</v>
      </c>
      <c r="D158" s="9">
        <v>500000</v>
      </c>
      <c r="E158" s="9">
        <v>505000</v>
      </c>
      <c r="F158" s="106">
        <f t="shared" si="24"/>
        <v>140.66852367688023</v>
      </c>
      <c r="G158" s="106">
        <f t="shared" si="29"/>
        <v>101</v>
      </c>
    </row>
    <row r="159" spans="1:7" ht="15">
      <c r="A159" s="8">
        <v>633</v>
      </c>
      <c r="B159" s="110" t="s">
        <v>110</v>
      </c>
      <c r="C159" s="9">
        <v>180000</v>
      </c>
      <c r="D159" s="9">
        <v>100000</v>
      </c>
      <c r="E159" s="9">
        <v>90000</v>
      </c>
      <c r="F159" s="106">
        <f t="shared" si="24"/>
        <v>50</v>
      </c>
      <c r="G159" s="106">
        <f t="shared" si="29"/>
        <v>90</v>
      </c>
    </row>
    <row r="160" spans="1:7" ht="15">
      <c r="A160" s="267">
        <v>634</v>
      </c>
      <c r="B160" s="174" t="s">
        <v>282</v>
      </c>
      <c r="C160" s="95">
        <v>54425</v>
      </c>
      <c r="D160" s="95">
        <v>31574</v>
      </c>
      <c r="E160" s="95">
        <v>31574</v>
      </c>
      <c r="F160" s="106">
        <f t="shared" si="24"/>
        <v>58.01378043178686</v>
      </c>
      <c r="G160" s="106">
        <f t="shared" si="29"/>
        <v>100</v>
      </c>
    </row>
    <row r="161" spans="1:7" ht="13.5" customHeight="1">
      <c r="A161" s="267">
        <v>636</v>
      </c>
      <c r="B161" s="164" t="s">
        <v>279</v>
      </c>
      <c r="C161" s="9">
        <v>1000</v>
      </c>
      <c r="D161" s="9">
        <v>6000</v>
      </c>
      <c r="E161" s="9">
        <v>3600</v>
      </c>
      <c r="F161" s="106">
        <f t="shared" si="24"/>
        <v>360</v>
      </c>
      <c r="G161" s="106">
        <f aca="true" t="shared" si="30" ref="G161:G180">E161/D161*100</f>
        <v>60</v>
      </c>
    </row>
    <row r="162" spans="1:7" ht="15" customHeight="1">
      <c r="A162" s="267">
        <v>636</v>
      </c>
      <c r="B162" s="164" t="s">
        <v>329</v>
      </c>
      <c r="C162" s="9">
        <v>38000</v>
      </c>
      <c r="D162" s="9">
        <v>35000</v>
      </c>
      <c r="E162" s="9">
        <v>35000</v>
      </c>
      <c r="F162" s="106">
        <f t="shared" si="24"/>
        <v>92.10526315789474</v>
      </c>
      <c r="G162" s="106">
        <f t="shared" si="30"/>
        <v>100</v>
      </c>
    </row>
    <row r="163" spans="1:7" ht="15" customHeight="1">
      <c r="A163" s="267">
        <v>638</v>
      </c>
      <c r="B163" s="164" t="s">
        <v>311</v>
      </c>
      <c r="C163" s="9">
        <v>308406</v>
      </c>
      <c r="D163" s="9">
        <v>178920</v>
      </c>
      <c r="E163" s="9">
        <v>178920</v>
      </c>
      <c r="F163" s="106">
        <v>0</v>
      </c>
      <c r="G163" s="106">
        <f t="shared" si="30"/>
        <v>100</v>
      </c>
    </row>
    <row r="164" spans="1:7" ht="15">
      <c r="A164" s="47">
        <v>64</v>
      </c>
      <c r="B164" s="173" t="s">
        <v>29</v>
      </c>
      <c r="C164" s="49">
        <f>SUM(C165:C169)</f>
        <v>366062</v>
      </c>
      <c r="D164" s="49">
        <f>SUM(D165:D169)</f>
        <v>423151</v>
      </c>
      <c r="E164" s="49">
        <f>SUM(E165:E169)</f>
        <v>374714</v>
      </c>
      <c r="F164" s="106">
        <f t="shared" si="24"/>
        <v>102.3635340461452</v>
      </c>
      <c r="G164" s="106">
        <f t="shared" si="30"/>
        <v>88.55325876578337</v>
      </c>
    </row>
    <row r="165" spans="1:11" ht="15">
      <c r="A165" s="267">
        <v>641</v>
      </c>
      <c r="B165" s="110" t="s">
        <v>331</v>
      </c>
      <c r="C165" s="9">
        <v>1211</v>
      </c>
      <c r="D165" s="9">
        <v>701</v>
      </c>
      <c r="E165" s="9">
        <v>684</v>
      </c>
      <c r="F165" s="106">
        <f t="shared" si="24"/>
        <v>56.4822460776218</v>
      </c>
      <c r="G165" s="106">
        <f t="shared" si="30"/>
        <v>97.57489300998573</v>
      </c>
      <c r="I165" s="109"/>
      <c r="J165" s="109"/>
      <c r="K165" s="109"/>
    </row>
    <row r="166" spans="1:7" ht="15">
      <c r="A166" s="267">
        <v>642</v>
      </c>
      <c r="B166" s="110" t="s">
        <v>332</v>
      </c>
      <c r="C166" s="9">
        <v>8534</v>
      </c>
      <c r="D166" s="9">
        <v>650</v>
      </c>
      <c r="E166" s="9">
        <v>4650</v>
      </c>
      <c r="F166" s="106">
        <f t="shared" si="24"/>
        <v>54.4879306304195</v>
      </c>
      <c r="G166" s="106">
        <f t="shared" si="30"/>
        <v>715.3846153846155</v>
      </c>
    </row>
    <row r="167" spans="1:11" ht="15">
      <c r="A167" s="267">
        <v>642</v>
      </c>
      <c r="B167" s="110" t="s">
        <v>333</v>
      </c>
      <c r="C167" s="9">
        <v>333843</v>
      </c>
      <c r="D167" s="9">
        <v>400000</v>
      </c>
      <c r="E167" s="9">
        <v>348668</v>
      </c>
      <c r="F167" s="106">
        <f t="shared" si="24"/>
        <v>104.44071015417427</v>
      </c>
      <c r="G167" s="106">
        <f t="shared" si="30"/>
        <v>87.167</v>
      </c>
      <c r="I167" s="109"/>
      <c r="J167" s="109"/>
      <c r="K167" s="109"/>
    </row>
    <row r="168" spans="1:7" ht="15">
      <c r="A168" s="267">
        <v>642</v>
      </c>
      <c r="B168" s="110" t="s">
        <v>334</v>
      </c>
      <c r="C168" s="9">
        <v>22174</v>
      </c>
      <c r="D168" s="9">
        <v>21800</v>
      </c>
      <c r="E168" s="9">
        <v>20712</v>
      </c>
      <c r="F168" s="106">
        <f t="shared" si="24"/>
        <v>93.40669252277442</v>
      </c>
      <c r="G168" s="106">
        <f t="shared" si="30"/>
        <v>95.0091743119266</v>
      </c>
    </row>
    <row r="169" spans="1:7" ht="15">
      <c r="A169" s="267">
        <v>643</v>
      </c>
      <c r="B169" s="110" t="s">
        <v>285</v>
      </c>
      <c r="C169" s="9">
        <v>300</v>
      </c>
      <c r="D169" s="9">
        <v>0</v>
      </c>
      <c r="E169" s="9">
        <v>0</v>
      </c>
      <c r="F169" s="106">
        <f t="shared" si="24"/>
        <v>0</v>
      </c>
      <c r="G169" s="106" t="e">
        <f t="shared" si="30"/>
        <v>#DIV/0!</v>
      </c>
    </row>
    <row r="170" spans="1:7" ht="15">
      <c r="A170" s="48">
        <v>65</v>
      </c>
      <c r="B170" s="173" t="s">
        <v>111</v>
      </c>
      <c r="C170" s="49">
        <f>SUM(C171:C178)</f>
        <v>513932</v>
      </c>
      <c r="D170" s="49">
        <f>SUM(D171:D178)</f>
        <v>717100</v>
      </c>
      <c r="E170" s="49">
        <f>SUM(E171:E178)</f>
        <v>701744</v>
      </c>
      <c r="F170" s="106">
        <f t="shared" si="24"/>
        <v>136.54413424344077</v>
      </c>
      <c r="G170" s="106">
        <f t="shared" si="30"/>
        <v>97.85859712731838</v>
      </c>
    </row>
    <row r="171" spans="1:7" ht="15">
      <c r="A171" s="339">
        <v>651</v>
      </c>
      <c r="B171" s="164" t="s">
        <v>265</v>
      </c>
      <c r="C171" s="9">
        <v>200</v>
      </c>
      <c r="D171" s="9">
        <v>1000</v>
      </c>
      <c r="E171" s="9">
        <v>400</v>
      </c>
      <c r="F171" s="106">
        <f t="shared" si="24"/>
        <v>200</v>
      </c>
      <c r="G171" s="106">
        <f t="shared" si="30"/>
        <v>40</v>
      </c>
    </row>
    <row r="172" spans="1:7" ht="15">
      <c r="A172" s="339">
        <v>651</v>
      </c>
      <c r="B172" s="110" t="s">
        <v>271</v>
      </c>
      <c r="C172" s="9">
        <v>62</v>
      </c>
      <c r="D172" s="9">
        <v>100</v>
      </c>
      <c r="E172" s="9">
        <v>21</v>
      </c>
      <c r="F172" s="106">
        <f t="shared" si="24"/>
        <v>33.87096774193548</v>
      </c>
      <c r="G172" s="106">
        <f t="shared" si="30"/>
        <v>21</v>
      </c>
    </row>
    <row r="173" spans="1:7" ht="24.75" customHeight="1">
      <c r="A173" s="339">
        <v>651</v>
      </c>
      <c r="B173" s="163" t="s">
        <v>260</v>
      </c>
      <c r="C173" s="246">
        <v>126890</v>
      </c>
      <c r="D173" s="246">
        <v>150000</v>
      </c>
      <c r="E173" s="246">
        <v>147463</v>
      </c>
      <c r="F173" s="247">
        <f t="shared" si="24"/>
        <v>116.21325557569548</v>
      </c>
      <c r="G173" s="247">
        <f t="shared" si="30"/>
        <v>98.30866666666667</v>
      </c>
    </row>
    <row r="174" spans="1:7" ht="15">
      <c r="A174" s="340">
        <v>652</v>
      </c>
      <c r="B174" s="110" t="s">
        <v>112</v>
      </c>
      <c r="C174" s="9">
        <v>1065</v>
      </c>
      <c r="D174" s="9">
        <v>3000</v>
      </c>
      <c r="E174" s="9">
        <v>2199</v>
      </c>
      <c r="F174" s="106">
        <f t="shared" si="24"/>
        <v>206.4788732394366</v>
      </c>
      <c r="G174" s="106">
        <f t="shared" si="30"/>
        <v>73.3</v>
      </c>
    </row>
    <row r="175" spans="1:7" ht="15">
      <c r="A175" s="340">
        <v>652</v>
      </c>
      <c r="B175" s="110" t="s">
        <v>37</v>
      </c>
      <c r="C175" s="9">
        <v>33542</v>
      </c>
      <c r="D175" s="9">
        <v>200000</v>
      </c>
      <c r="E175" s="9">
        <v>187126</v>
      </c>
      <c r="F175" s="106">
        <f t="shared" si="24"/>
        <v>557.8856359191461</v>
      </c>
      <c r="G175" s="106">
        <f t="shared" si="30"/>
        <v>93.563</v>
      </c>
    </row>
    <row r="176" spans="1:7" ht="15">
      <c r="A176" s="340">
        <v>652</v>
      </c>
      <c r="B176" s="110" t="s">
        <v>38</v>
      </c>
      <c r="C176" s="9">
        <v>6000</v>
      </c>
      <c r="D176" s="9">
        <v>6000</v>
      </c>
      <c r="E176" s="9">
        <v>6000</v>
      </c>
      <c r="F176" s="106">
        <f t="shared" si="24"/>
        <v>100</v>
      </c>
      <c r="G176" s="106">
        <f t="shared" si="30"/>
        <v>100</v>
      </c>
    </row>
    <row r="177" spans="1:7" ht="15">
      <c r="A177" s="340">
        <v>653</v>
      </c>
      <c r="B177" s="110" t="s">
        <v>40</v>
      </c>
      <c r="C177" s="9">
        <v>4823</v>
      </c>
      <c r="D177" s="9">
        <v>7000</v>
      </c>
      <c r="E177" s="9">
        <v>42545</v>
      </c>
      <c r="F177" s="106">
        <f t="shared" si="24"/>
        <v>882.1273066556084</v>
      </c>
      <c r="G177" s="106">
        <f t="shared" si="30"/>
        <v>607.7857142857143</v>
      </c>
    </row>
    <row r="178" spans="1:7" ht="15">
      <c r="A178" s="340">
        <v>653</v>
      </c>
      <c r="B178" s="110" t="s">
        <v>41</v>
      </c>
      <c r="C178" s="9">
        <v>341350</v>
      </c>
      <c r="D178" s="9">
        <v>350000</v>
      </c>
      <c r="E178" s="9">
        <v>315990</v>
      </c>
      <c r="F178" s="106">
        <f t="shared" si="24"/>
        <v>92.57067525999707</v>
      </c>
      <c r="G178" s="106">
        <f t="shared" si="30"/>
        <v>90.28285714285714</v>
      </c>
    </row>
    <row r="179" spans="1:7" ht="15">
      <c r="A179" s="48">
        <v>66</v>
      </c>
      <c r="B179" s="173" t="s">
        <v>241</v>
      </c>
      <c r="C179" s="49">
        <f>SUM(C180:C180)</f>
        <v>56637</v>
      </c>
      <c r="D179" s="49">
        <f>SUM(D180:D180)</f>
        <v>90920</v>
      </c>
      <c r="E179" s="49">
        <f>SUM(E180:E180)</f>
        <v>96210</v>
      </c>
      <c r="F179" s="106">
        <f t="shared" si="24"/>
        <v>169.87128555537902</v>
      </c>
      <c r="G179" s="106">
        <f t="shared" si="30"/>
        <v>105.81830180378356</v>
      </c>
    </row>
    <row r="180" spans="1:7" ht="15">
      <c r="A180" s="8">
        <v>661</v>
      </c>
      <c r="B180" s="110" t="s">
        <v>335</v>
      </c>
      <c r="C180" s="9">
        <v>56637</v>
      </c>
      <c r="D180" s="9">
        <v>90920</v>
      </c>
      <c r="E180" s="9">
        <v>96210</v>
      </c>
      <c r="F180" s="106">
        <v>0</v>
      </c>
      <c r="G180" s="106">
        <f t="shared" si="30"/>
        <v>105.81830180378356</v>
      </c>
    </row>
    <row r="181" spans="1:7" ht="15">
      <c r="A181" s="48">
        <v>68</v>
      </c>
      <c r="B181" s="173" t="s">
        <v>113</v>
      </c>
      <c r="C181" s="49">
        <f>SUM(C182)</f>
        <v>0</v>
      </c>
      <c r="D181" s="49">
        <f>SUM(D182)</f>
        <v>0</v>
      </c>
      <c r="E181" s="49">
        <f>SUM(E182)</f>
        <v>200</v>
      </c>
      <c r="F181" s="106">
        <v>0</v>
      </c>
      <c r="G181" s="106">
        <v>0</v>
      </c>
    </row>
    <row r="182" spans="1:7" ht="15">
      <c r="A182" s="8">
        <v>681</v>
      </c>
      <c r="B182" s="110" t="s">
        <v>312</v>
      </c>
      <c r="C182" s="9">
        <v>0</v>
      </c>
      <c r="D182" s="9">
        <v>0</v>
      </c>
      <c r="E182" s="9">
        <v>200</v>
      </c>
      <c r="F182" s="106">
        <v>0</v>
      </c>
      <c r="G182" s="106">
        <v>0</v>
      </c>
    </row>
    <row r="183" spans="1:7" ht="15">
      <c r="A183" s="46">
        <v>7</v>
      </c>
      <c r="B183" s="172" t="s">
        <v>43</v>
      </c>
      <c r="C183" s="50">
        <f>SUM(C184+C186)</f>
        <v>173402</v>
      </c>
      <c r="D183" s="50">
        <f>SUM(D184+D186)</f>
        <v>200552</v>
      </c>
      <c r="E183" s="50">
        <f>SUM(E184+E186)</f>
        <v>197873</v>
      </c>
      <c r="F183" s="106">
        <f t="shared" si="24"/>
        <v>114.11229397584803</v>
      </c>
      <c r="G183" s="106">
        <f>E183/D183*100</f>
        <v>98.66418684430971</v>
      </c>
    </row>
    <row r="184" spans="1:7" ht="15">
      <c r="A184" s="48">
        <v>71</v>
      </c>
      <c r="B184" s="173" t="s">
        <v>114</v>
      </c>
      <c r="C184" s="49">
        <f aca="true" t="shared" si="31" ref="C184:E186">SUM(C185)</f>
        <v>173402</v>
      </c>
      <c r="D184" s="49">
        <f t="shared" si="31"/>
        <v>188000</v>
      </c>
      <c r="E184" s="49">
        <f t="shared" si="31"/>
        <v>185321</v>
      </c>
      <c r="F184" s="106">
        <f t="shared" si="24"/>
        <v>106.8736231416016</v>
      </c>
      <c r="G184" s="106">
        <f>E184/D184*100</f>
        <v>98.575</v>
      </c>
    </row>
    <row r="185" spans="1:7" ht="15">
      <c r="A185" s="267">
        <v>711</v>
      </c>
      <c r="B185" s="110" t="s">
        <v>115</v>
      </c>
      <c r="C185" s="9">
        <v>173402</v>
      </c>
      <c r="D185" s="9">
        <v>188000</v>
      </c>
      <c r="E185" s="9">
        <v>185321</v>
      </c>
      <c r="F185" s="106">
        <f t="shared" si="24"/>
        <v>106.8736231416016</v>
      </c>
      <c r="G185" s="106">
        <f>E185/D185*100</f>
        <v>98.575</v>
      </c>
    </row>
    <row r="186" spans="1:7" ht="15">
      <c r="A186" s="48">
        <v>72</v>
      </c>
      <c r="B186" s="173" t="s">
        <v>256</v>
      </c>
      <c r="C186" s="49">
        <f t="shared" si="31"/>
        <v>0</v>
      </c>
      <c r="D186" s="49">
        <f t="shared" si="31"/>
        <v>12552</v>
      </c>
      <c r="E186" s="49">
        <f t="shared" si="31"/>
        <v>12552</v>
      </c>
      <c r="F186" s="106" t="e">
        <f t="shared" si="24"/>
        <v>#DIV/0!</v>
      </c>
      <c r="G186" s="106">
        <v>0</v>
      </c>
    </row>
    <row r="187" spans="1:7" ht="15">
      <c r="A187" s="267">
        <v>723</v>
      </c>
      <c r="B187" s="110" t="s">
        <v>255</v>
      </c>
      <c r="C187" s="9">
        <v>0</v>
      </c>
      <c r="D187" s="9">
        <v>12552</v>
      </c>
      <c r="E187" s="9">
        <v>12552</v>
      </c>
      <c r="F187" s="106" t="e">
        <f t="shared" si="24"/>
        <v>#DIV/0!</v>
      </c>
      <c r="G187" s="106">
        <v>0</v>
      </c>
    </row>
    <row r="188" spans="1:7" ht="15">
      <c r="A188" s="45">
        <v>8</v>
      </c>
      <c r="B188" s="172" t="s">
        <v>116</v>
      </c>
      <c r="C188" s="50">
        <f aca="true" t="shared" si="32" ref="C188:E189">SUM(C189)</f>
        <v>0</v>
      </c>
      <c r="D188" s="50">
        <f t="shared" si="32"/>
        <v>0</v>
      </c>
      <c r="E188" s="50">
        <f t="shared" si="32"/>
        <v>0</v>
      </c>
      <c r="F188" s="106">
        <v>0</v>
      </c>
      <c r="G188" s="106">
        <v>0</v>
      </c>
    </row>
    <row r="189" spans="1:7" ht="15">
      <c r="A189" s="47">
        <v>84</v>
      </c>
      <c r="B189" s="173" t="s">
        <v>117</v>
      </c>
      <c r="C189" s="49">
        <f t="shared" si="32"/>
        <v>0</v>
      </c>
      <c r="D189" s="49">
        <f t="shared" si="32"/>
        <v>0</v>
      </c>
      <c r="E189" s="49">
        <f t="shared" si="32"/>
        <v>0</v>
      </c>
      <c r="F189" s="106">
        <v>0</v>
      </c>
      <c r="G189" s="106">
        <v>0</v>
      </c>
    </row>
    <row r="190" spans="1:7" ht="24">
      <c r="A190" s="8">
        <v>844</v>
      </c>
      <c r="B190" s="164" t="s">
        <v>262</v>
      </c>
      <c r="C190" s="9">
        <v>0</v>
      </c>
      <c r="D190" s="9">
        <v>0</v>
      </c>
      <c r="E190" s="9">
        <v>0</v>
      </c>
      <c r="F190" s="106">
        <v>0</v>
      </c>
      <c r="G190" s="106">
        <v>0</v>
      </c>
    </row>
    <row r="191" spans="1:7" ht="15">
      <c r="A191" s="46">
        <v>9</v>
      </c>
      <c r="B191" s="172" t="s">
        <v>118</v>
      </c>
      <c r="C191" s="50">
        <f aca="true" t="shared" si="33" ref="C191:E192">SUM(C192)</f>
        <v>0</v>
      </c>
      <c r="D191" s="50">
        <f t="shared" si="33"/>
        <v>356000</v>
      </c>
      <c r="E191" s="50">
        <f t="shared" si="33"/>
        <v>0</v>
      </c>
      <c r="F191" s="106">
        <v>0</v>
      </c>
      <c r="G191" s="106">
        <v>0</v>
      </c>
    </row>
    <row r="192" spans="1:7" ht="15">
      <c r="A192" s="48">
        <v>92</v>
      </c>
      <c r="B192" s="173" t="s">
        <v>243</v>
      </c>
      <c r="C192" s="49">
        <f t="shared" si="33"/>
        <v>0</v>
      </c>
      <c r="D192" s="49">
        <f t="shared" si="33"/>
        <v>356000</v>
      </c>
      <c r="E192" s="49">
        <f t="shared" si="33"/>
        <v>0</v>
      </c>
      <c r="F192" s="106">
        <v>0</v>
      </c>
      <c r="G192" s="106">
        <v>0</v>
      </c>
    </row>
    <row r="193" spans="1:7" ht="15">
      <c r="A193" s="44"/>
      <c r="B193" s="110" t="s">
        <v>244</v>
      </c>
      <c r="C193" s="31"/>
      <c r="D193" s="56">
        <v>356000</v>
      </c>
      <c r="E193" s="31"/>
      <c r="F193" s="106">
        <v>0</v>
      </c>
      <c r="G193" s="106">
        <v>0</v>
      </c>
    </row>
    <row r="194" spans="1:7" ht="15">
      <c r="A194" s="133"/>
      <c r="B194" s="188"/>
      <c r="C194" s="34"/>
      <c r="D194" s="107"/>
      <c r="E194" s="34"/>
      <c r="F194" s="134"/>
      <c r="G194" s="134"/>
    </row>
    <row r="195" spans="1:7" ht="15.75" thickBot="1">
      <c r="A195" s="1"/>
      <c r="B195" s="169"/>
      <c r="C195" s="25"/>
      <c r="D195" s="25"/>
      <c r="E195" s="25"/>
      <c r="F195" s="120"/>
      <c r="G195" s="120"/>
    </row>
    <row r="196" spans="1:7" ht="15.75" thickBot="1">
      <c r="A196" s="147" t="s">
        <v>50</v>
      </c>
      <c r="B196" s="189"/>
      <c r="C196" s="85">
        <f>SUM(C198+C360+C368)</f>
        <v>5008310</v>
      </c>
      <c r="D196" s="85">
        <f>SUM(D198+D360+D368)</f>
        <v>6414339</v>
      </c>
      <c r="E196" s="85">
        <f>SUM(E198+E360+E368)</f>
        <v>6190226</v>
      </c>
      <c r="F196" s="128">
        <v>79.27791131159843</v>
      </c>
      <c r="G196" s="129">
        <v>40.665668920830015</v>
      </c>
    </row>
    <row r="197" spans="1:7" ht="51.75" thickBot="1">
      <c r="A197" s="51" t="s">
        <v>20</v>
      </c>
      <c r="B197" s="190" t="s">
        <v>51</v>
      </c>
      <c r="C197" s="29" t="s">
        <v>316</v>
      </c>
      <c r="D197" s="91" t="s">
        <v>296</v>
      </c>
      <c r="E197" s="29" t="s">
        <v>299</v>
      </c>
      <c r="F197" s="121" t="s">
        <v>300</v>
      </c>
      <c r="G197" s="121" t="s">
        <v>301</v>
      </c>
    </row>
    <row r="198" spans="1:7" ht="15">
      <c r="A198" s="70" t="s">
        <v>119</v>
      </c>
      <c r="B198" s="191"/>
      <c r="C198" s="71">
        <f>SUM(C199+C213+C226+C257+C267+C274+C292+C298+C305+C311+C351)</f>
        <v>3858738</v>
      </c>
      <c r="D198" s="71">
        <f>SUM(D199+D213+D226+D257+D267+D274+D292+D298+D305+D311+D351)</f>
        <v>4917702</v>
      </c>
      <c r="E198" s="71">
        <f>SUM(E199+E213+E226+E257+E267+E274+E292+E298+E305+E311+E351)</f>
        <v>4762827</v>
      </c>
      <c r="F198" s="106">
        <f>E198/C198*100</f>
        <v>123.42965498046252</v>
      </c>
      <c r="G198" s="106">
        <f aca="true" t="shared" si="34" ref="G198:G206">E198/D198*100</f>
        <v>96.85066317560519</v>
      </c>
    </row>
    <row r="199" spans="1:7" ht="15">
      <c r="A199" s="69" t="s">
        <v>120</v>
      </c>
      <c r="B199" s="192"/>
      <c r="C199" s="72">
        <f aca="true" t="shared" si="35" ref="C199:E200">SUM(C200)</f>
        <v>404683</v>
      </c>
      <c r="D199" s="72">
        <f t="shared" si="35"/>
        <v>548194</v>
      </c>
      <c r="E199" s="72">
        <f t="shared" si="35"/>
        <v>533536</v>
      </c>
      <c r="F199" s="106">
        <f aca="true" t="shared" si="36" ref="F199:F209">E199/C199*100</f>
        <v>131.84047760839965</v>
      </c>
      <c r="G199" s="106">
        <f t="shared" si="34"/>
        <v>97.32612907109527</v>
      </c>
    </row>
    <row r="200" spans="1:7" ht="15">
      <c r="A200" s="61" t="s">
        <v>121</v>
      </c>
      <c r="B200" s="193"/>
      <c r="C200" s="73">
        <f t="shared" si="35"/>
        <v>404683</v>
      </c>
      <c r="D200" s="73">
        <f t="shared" si="35"/>
        <v>548194</v>
      </c>
      <c r="E200" s="73">
        <f t="shared" si="35"/>
        <v>533536</v>
      </c>
      <c r="F200" s="106">
        <f t="shared" si="36"/>
        <v>131.84047760839965</v>
      </c>
      <c r="G200" s="106">
        <f t="shared" si="34"/>
        <v>97.32612907109527</v>
      </c>
    </row>
    <row r="201" spans="1:7" ht="15">
      <c r="A201" s="60" t="s">
        <v>122</v>
      </c>
      <c r="B201" s="194"/>
      <c r="C201" s="74">
        <f>SUM(C202+C210)</f>
        <v>404683</v>
      </c>
      <c r="D201" s="74">
        <f>SUM(D202+D210)</f>
        <v>548194</v>
      </c>
      <c r="E201" s="74">
        <f>SUM(E202+E210)</f>
        <v>533536</v>
      </c>
      <c r="F201" s="106">
        <f t="shared" si="36"/>
        <v>131.84047760839965</v>
      </c>
      <c r="G201" s="106">
        <f t="shared" si="34"/>
        <v>97.32612907109527</v>
      </c>
    </row>
    <row r="202" spans="1:7" ht="15">
      <c r="A202" s="52" t="s">
        <v>123</v>
      </c>
      <c r="B202" s="195"/>
      <c r="C202" s="75">
        <f>SUM(C203+C204+C205+C206+C207+C208+C209)</f>
        <v>404683</v>
      </c>
      <c r="D202" s="75">
        <f>SUM(D203+D204+D205+D206+D207+D208+D209)</f>
        <v>494819</v>
      </c>
      <c r="E202" s="75">
        <f>SUM(E203+E204+E205+E206+E207+E208+E209)</f>
        <v>480215</v>
      </c>
      <c r="F202" s="106">
        <f t="shared" si="36"/>
        <v>118.66448553559206</v>
      </c>
      <c r="G202" s="106">
        <f t="shared" si="34"/>
        <v>97.04861777740952</v>
      </c>
    </row>
    <row r="203" spans="1:7" ht="15">
      <c r="A203" s="250">
        <v>311</v>
      </c>
      <c r="B203" s="196" t="s">
        <v>54</v>
      </c>
      <c r="C203" s="94">
        <v>177014</v>
      </c>
      <c r="D203" s="88">
        <v>200068</v>
      </c>
      <c r="E203" s="94">
        <v>200067</v>
      </c>
      <c r="F203" s="106">
        <f t="shared" si="36"/>
        <v>113.02326369665676</v>
      </c>
      <c r="G203" s="106">
        <f t="shared" si="34"/>
        <v>99.99950016994222</v>
      </c>
    </row>
    <row r="204" spans="1:7" ht="15">
      <c r="A204" s="250">
        <v>312</v>
      </c>
      <c r="B204" s="197" t="s">
        <v>55</v>
      </c>
      <c r="C204" s="94">
        <v>5000</v>
      </c>
      <c r="D204" s="88">
        <v>6000</v>
      </c>
      <c r="E204" s="94">
        <v>6000</v>
      </c>
      <c r="F204" s="106">
        <f t="shared" si="36"/>
        <v>120</v>
      </c>
      <c r="G204" s="106">
        <f t="shared" si="34"/>
        <v>100</v>
      </c>
    </row>
    <row r="205" spans="1:7" ht="15">
      <c r="A205" s="250">
        <v>313</v>
      </c>
      <c r="B205" s="197" t="s">
        <v>56</v>
      </c>
      <c r="C205" s="88">
        <v>30446</v>
      </c>
      <c r="D205" s="88">
        <v>33121</v>
      </c>
      <c r="E205" s="88">
        <v>33291</v>
      </c>
      <c r="F205" s="106">
        <f t="shared" si="36"/>
        <v>109.34441305918676</v>
      </c>
      <c r="G205" s="106">
        <f t="shared" si="34"/>
        <v>100.51326952688626</v>
      </c>
    </row>
    <row r="206" spans="1:7" ht="15">
      <c r="A206" s="250">
        <v>321</v>
      </c>
      <c r="B206" s="197" t="s">
        <v>58</v>
      </c>
      <c r="C206" s="88">
        <v>13106</v>
      </c>
      <c r="D206" s="88">
        <v>13490</v>
      </c>
      <c r="E206" s="88">
        <v>11765</v>
      </c>
      <c r="F206" s="106">
        <f t="shared" si="36"/>
        <v>89.76804517015108</v>
      </c>
      <c r="G206" s="106">
        <f t="shared" si="34"/>
        <v>87.21275018532246</v>
      </c>
    </row>
    <row r="207" spans="1:7" ht="15">
      <c r="A207" s="250">
        <v>322</v>
      </c>
      <c r="B207" s="197" t="s">
        <v>59</v>
      </c>
      <c r="C207" s="88">
        <v>56669</v>
      </c>
      <c r="D207" s="88">
        <v>79200</v>
      </c>
      <c r="E207" s="88">
        <v>72610</v>
      </c>
      <c r="F207" s="106">
        <f t="shared" si="36"/>
        <v>128.13001817572217</v>
      </c>
      <c r="G207" s="106">
        <f aca="true" t="shared" si="37" ref="G207:G208">E207/D207*100</f>
        <v>91.67929292929293</v>
      </c>
    </row>
    <row r="208" spans="1:7" ht="15">
      <c r="A208" s="250">
        <v>323</v>
      </c>
      <c r="B208" s="197" t="s">
        <v>60</v>
      </c>
      <c r="C208" s="88">
        <v>95945</v>
      </c>
      <c r="D208" s="88">
        <v>129400</v>
      </c>
      <c r="E208" s="88">
        <v>127969</v>
      </c>
      <c r="F208" s="106">
        <f t="shared" si="36"/>
        <v>133.3774558340716</v>
      </c>
      <c r="G208" s="106">
        <f t="shared" si="37"/>
        <v>98.89412673879444</v>
      </c>
    </row>
    <row r="209" spans="1:7" ht="15">
      <c r="A209" s="250">
        <v>329</v>
      </c>
      <c r="B209" s="197" t="s">
        <v>61</v>
      </c>
      <c r="C209" s="88">
        <v>26503</v>
      </c>
      <c r="D209" s="88">
        <v>33540</v>
      </c>
      <c r="E209" s="88">
        <v>28513</v>
      </c>
      <c r="F209" s="106">
        <f t="shared" si="36"/>
        <v>107.58404708900879</v>
      </c>
      <c r="G209" s="106">
        <f aca="true" t="shared" si="38" ref="G209:G210">E209/D209*100</f>
        <v>85.01192605843768</v>
      </c>
    </row>
    <row r="210" spans="1:7" ht="15">
      <c r="A210" s="90" t="s">
        <v>124</v>
      </c>
      <c r="B210" s="198"/>
      <c r="C210" s="76">
        <f>SUM(C211+C212)</f>
        <v>0</v>
      </c>
      <c r="D210" s="76">
        <f>SUM(D211+D212)</f>
        <v>53375</v>
      </c>
      <c r="E210" s="76">
        <f>SUM(E211+E212)</f>
        <v>53321</v>
      </c>
      <c r="F210" s="106">
        <v>0</v>
      </c>
      <c r="G210" s="106">
        <f t="shared" si="38"/>
        <v>99.89882903981264</v>
      </c>
    </row>
    <row r="211" spans="1:7" ht="15">
      <c r="A211" s="250">
        <v>422</v>
      </c>
      <c r="B211" s="197" t="s">
        <v>80</v>
      </c>
      <c r="C211" s="88">
        <v>0</v>
      </c>
      <c r="D211" s="88">
        <v>13250</v>
      </c>
      <c r="E211" s="88">
        <v>13196</v>
      </c>
      <c r="F211" s="106">
        <v>0</v>
      </c>
      <c r="G211" s="106">
        <f>E211/D211*100</f>
        <v>99.59245283018868</v>
      </c>
    </row>
    <row r="212" spans="1:7" ht="15">
      <c r="A212" s="250">
        <v>426</v>
      </c>
      <c r="B212" s="200" t="s">
        <v>81</v>
      </c>
      <c r="C212" s="88">
        <v>0</v>
      </c>
      <c r="D212" s="88">
        <v>40125</v>
      </c>
      <c r="E212" s="88">
        <v>40125</v>
      </c>
      <c r="F212" s="106">
        <v>0</v>
      </c>
      <c r="G212" s="106">
        <v>0</v>
      </c>
    </row>
    <row r="213" spans="1:7" ht="15">
      <c r="A213" s="65" t="s">
        <v>125</v>
      </c>
      <c r="B213" s="201"/>
      <c r="C213" s="77">
        <f>SUM(C214)</f>
        <v>191571</v>
      </c>
      <c r="D213" s="77">
        <f>SUM(D214)</f>
        <v>280000</v>
      </c>
      <c r="E213" s="77">
        <f>SUM(E214)</f>
        <v>266771</v>
      </c>
      <c r="F213" s="106">
        <f aca="true" t="shared" si="39" ref="F213:F255">E213/C213*100</f>
        <v>139.2543756622871</v>
      </c>
      <c r="G213" s="106">
        <f aca="true" t="shared" si="40" ref="G213:G239">E213/D213*100</f>
        <v>95.27535714285715</v>
      </c>
    </row>
    <row r="214" spans="1:7" ht="15">
      <c r="A214" s="64" t="s">
        <v>126</v>
      </c>
      <c r="B214" s="202"/>
      <c r="C214" s="78">
        <f>SUM(C215+C219)</f>
        <v>191571</v>
      </c>
      <c r="D214" s="78">
        <f>SUM(D215+D219)</f>
        <v>280000</v>
      </c>
      <c r="E214" s="78">
        <f>SUM(E215+E219)</f>
        <v>266771</v>
      </c>
      <c r="F214" s="106">
        <f t="shared" si="39"/>
        <v>139.2543756622871</v>
      </c>
      <c r="G214" s="106">
        <f t="shared" si="40"/>
        <v>95.27535714285715</v>
      </c>
    </row>
    <row r="215" spans="1:7" ht="15">
      <c r="A215" s="63" t="s">
        <v>127</v>
      </c>
      <c r="B215" s="203"/>
      <c r="C215" s="79">
        <f aca="true" t="shared" si="41" ref="C215:E216">SUM(C216)</f>
        <v>13974</v>
      </c>
      <c r="D215" s="79">
        <f t="shared" si="41"/>
        <v>20500</v>
      </c>
      <c r="E215" s="79">
        <f t="shared" si="41"/>
        <v>20212</v>
      </c>
      <c r="F215" s="106">
        <f t="shared" si="39"/>
        <v>144.64004579934164</v>
      </c>
      <c r="G215" s="106">
        <f t="shared" si="40"/>
        <v>98.59512195121951</v>
      </c>
    </row>
    <row r="216" spans="1:7" ht="15">
      <c r="A216" s="53" t="s">
        <v>128</v>
      </c>
      <c r="B216" s="204"/>
      <c r="C216" s="76">
        <f t="shared" si="41"/>
        <v>13974</v>
      </c>
      <c r="D216" s="76">
        <f t="shared" si="41"/>
        <v>20500</v>
      </c>
      <c r="E216" s="76">
        <f t="shared" si="41"/>
        <v>20212</v>
      </c>
      <c r="F216" s="106">
        <f t="shared" si="39"/>
        <v>144.64004579934164</v>
      </c>
      <c r="G216" s="106">
        <f t="shared" si="40"/>
        <v>98.59512195121951</v>
      </c>
    </row>
    <row r="217" spans="1:7" ht="15">
      <c r="A217" s="250">
        <v>36</v>
      </c>
      <c r="B217" s="205"/>
      <c r="C217" s="88">
        <v>13974</v>
      </c>
      <c r="D217" s="88">
        <v>20500</v>
      </c>
      <c r="E217" s="88">
        <v>20212</v>
      </c>
      <c r="F217" s="106">
        <f t="shared" si="39"/>
        <v>144.64004579934164</v>
      </c>
      <c r="G217" s="106">
        <f t="shared" si="40"/>
        <v>98.59512195121951</v>
      </c>
    </row>
    <row r="218" spans="1:7" ht="15">
      <c r="A218" s="251">
        <v>366</v>
      </c>
      <c r="B218" s="206" t="s">
        <v>129</v>
      </c>
      <c r="C218" s="95">
        <v>13974</v>
      </c>
      <c r="D218" s="95">
        <v>20500</v>
      </c>
      <c r="E218" s="95">
        <v>20212</v>
      </c>
      <c r="F218" s="106">
        <f t="shared" si="39"/>
        <v>144.64004579934164</v>
      </c>
      <c r="G218" s="106">
        <f t="shared" si="40"/>
        <v>98.59512195121951</v>
      </c>
    </row>
    <row r="219" spans="1:7" ht="15">
      <c r="A219" s="66" t="s">
        <v>130</v>
      </c>
      <c r="B219" s="207"/>
      <c r="C219" s="79">
        <f>SUM(C220+C224)</f>
        <v>177597</v>
      </c>
      <c r="D219" s="79">
        <f>SUM(D220+D224)</f>
        <v>259500</v>
      </c>
      <c r="E219" s="79">
        <f>SUM(E220+E224)</f>
        <v>246559</v>
      </c>
      <c r="F219" s="106">
        <f t="shared" si="39"/>
        <v>138.830610877436</v>
      </c>
      <c r="G219" s="106">
        <f t="shared" si="40"/>
        <v>95.0131021194605</v>
      </c>
    </row>
    <row r="220" spans="1:7" ht="15">
      <c r="A220" s="87" t="s">
        <v>131</v>
      </c>
      <c r="B220" s="209"/>
      <c r="C220" s="76">
        <f>SUM(C221+C222+C223)</f>
        <v>145597</v>
      </c>
      <c r="D220" s="76">
        <f>SUM(D221+D222+D223)</f>
        <v>223500</v>
      </c>
      <c r="E220" s="76">
        <f>SUM(E221+E222+E223)</f>
        <v>212559</v>
      </c>
      <c r="F220" s="106">
        <f t="shared" si="39"/>
        <v>145.99133223898843</v>
      </c>
      <c r="G220" s="106">
        <f t="shared" si="40"/>
        <v>95.10469798657718</v>
      </c>
    </row>
    <row r="221" spans="1:7" ht="15">
      <c r="A221" s="250">
        <v>372</v>
      </c>
      <c r="B221" s="162" t="s">
        <v>68</v>
      </c>
      <c r="C221" s="94">
        <v>139492</v>
      </c>
      <c r="D221" s="94">
        <v>218500</v>
      </c>
      <c r="E221" s="94">
        <v>207561</v>
      </c>
      <c r="F221" s="106">
        <f t="shared" si="39"/>
        <v>148.79778051787915</v>
      </c>
      <c r="G221" s="106">
        <f t="shared" si="40"/>
        <v>94.99359267734555</v>
      </c>
    </row>
    <row r="222" spans="1:7" ht="15">
      <c r="A222" s="250">
        <v>381</v>
      </c>
      <c r="B222" s="197" t="s">
        <v>70</v>
      </c>
      <c r="C222" s="88">
        <v>6105</v>
      </c>
      <c r="D222" s="88">
        <v>0</v>
      </c>
      <c r="E222" s="88">
        <v>0</v>
      </c>
      <c r="F222" s="106">
        <f t="shared" si="39"/>
        <v>0</v>
      </c>
      <c r="G222" s="106" t="e">
        <f t="shared" si="40"/>
        <v>#DIV/0!</v>
      </c>
    </row>
    <row r="223" spans="1:7" ht="15">
      <c r="A223" s="250">
        <v>382</v>
      </c>
      <c r="B223" s="197" t="s">
        <v>71</v>
      </c>
      <c r="C223" s="88">
        <v>0</v>
      </c>
      <c r="D223" s="88">
        <v>5000</v>
      </c>
      <c r="E223" s="88">
        <v>4998</v>
      </c>
      <c r="F223" s="106" t="e">
        <f t="shared" si="39"/>
        <v>#DIV/0!</v>
      </c>
      <c r="G223" s="106">
        <f t="shared" si="40"/>
        <v>99.96000000000001</v>
      </c>
    </row>
    <row r="224" spans="1:7" ht="15">
      <c r="A224" s="53" t="s">
        <v>132</v>
      </c>
      <c r="B224" s="204"/>
      <c r="C224" s="76">
        <f aca="true" t="shared" si="42" ref="C224:E224">SUM(C225)</f>
        <v>32000</v>
      </c>
      <c r="D224" s="76">
        <f t="shared" si="42"/>
        <v>36000</v>
      </c>
      <c r="E224" s="76">
        <f t="shared" si="42"/>
        <v>34000</v>
      </c>
      <c r="F224" s="106">
        <f t="shared" si="39"/>
        <v>106.25</v>
      </c>
      <c r="G224" s="106">
        <f t="shared" si="40"/>
        <v>94.44444444444444</v>
      </c>
    </row>
    <row r="225" spans="1:7" ht="15">
      <c r="A225" s="250">
        <v>372</v>
      </c>
      <c r="B225" s="196" t="s">
        <v>68</v>
      </c>
      <c r="C225" s="88">
        <v>32000</v>
      </c>
      <c r="D225" s="88">
        <v>36000</v>
      </c>
      <c r="E225" s="88">
        <v>34000</v>
      </c>
      <c r="F225" s="106">
        <f t="shared" si="39"/>
        <v>106.25</v>
      </c>
      <c r="G225" s="106">
        <f t="shared" si="40"/>
        <v>94.44444444444444</v>
      </c>
    </row>
    <row r="226" spans="1:7" ht="15">
      <c r="A226" s="65" t="s">
        <v>133</v>
      </c>
      <c r="B226" s="208"/>
      <c r="C226" s="77">
        <f aca="true" t="shared" si="43" ref="C226:E226">SUM(C227)</f>
        <v>432638</v>
      </c>
      <c r="D226" s="77">
        <f t="shared" si="43"/>
        <v>562598</v>
      </c>
      <c r="E226" s="77">
        <f t="shared" si="43"/>
        <v>547606</v>
      </c>
      <c r="F226" s="106">
        <f t="shared" si="39"/>
        <v>126.57371751903439</v>
      </c>
      <c r="G226" s="106">
        <f t="shared" si="40"/>
        <v>97.33521981948033</v>
      </c>
    </row>
    <row r="227" spans="1:7" ht="15">
      <c r="A227" s="64" t="s">
        <v>134</v>
      </c>
      <c r="B227" s="202"/>
      <c r="C227" s="78">
        <f>SUM(C228+C236+C250+C254)</f>
        <v>432638</v>
      </c>
      <c r="D227" s="78">
        <f>SUM(D228+D236+D250+D254)</f>
        <v>562598</v>
      </c>
      <c r="E227" s="78">
        <f>SUM(E228+E236+E250+E254)</f>
        <v>547606</v>
      </c>
      <c r="F227" s="106">
        <f t="shared" si="39"/>
        <v>126.57371751903439</v>
      </c>
      <c r="G227" s="106">
        <f t="shared" si="40"/>
        <v>97.33521981948033</v>
      </c>
    </row>
    <row r="228" spans="1:7" ht="15">
      <c r="A228" s="63" t="s">
        <v>135</v>
      </c>
      <c r="B228" s="203"/>
      <c r="C228" s="79">
        <f>SUM(C229+C231+C233)</f>
        <v>165477</v>
      </c>
      <c r="D228" s="79">
        <f>SUM(D229+D231+D233)</f>
        <v>152538</v>
      </c>
      <c r="E228" s="79">
        <f>SUM(E229+E231+E233)</f>
        <v>148285</v>
      </c>
      <c r="F228" s="106">
        <f t="shared" si="39"/>
        <v>89.61064075369991</v>
      </c>
      <c r="G228" s="106">
        <f t="shared" si="40"/>
        <v>97.21184229503467</v>
      </c>
    </row>
    <row r="229" spans="1:7" ht="15">
      <c r="A229" s="87" t="s">
        <v>136</v>
      </c>
      <c r="B229" s="209"/>
      <c r="C229" s="76">
        <f aca="true" t="shared" si="44" ref="C229:E229">SUM(C230)</f>
        <v>4413</v>
      </c>
      <c r="D229" s="76">
        <f t="shared" si="44"/>
        <v>3000</v>
      </c>
      <c r="E229" s="76">
        <f t="shared" si="44"/>
        <v>3000</v>
      </c>
      <c r="F229" s="106">
        <f t="shared" si="39"/>
        <v>67.98096532970767</v>
      </c>
      <c r="G229" s="106">
        <f t="shared" si="40"/>
        <v>100</v>
      </c>
    </row>
    <row r="230" spans="1:7" ht="15">
      <c r="A230" s="252">
        <v>329</v>
      </c>
      <c r="B230" s="199" t="s">
        <v>69</v>
      </c>
      <c r="C230" s="86">
        <v>4413</v>
      </c>
      <c r="D230" s="86">
        <v>3000</v>
      </c>
      <c r="E230" s="86">
        <v>3000</v>
      </c>
      <c r="F230" s="106">
        <f t="shared" si="39"/>
        <v>67.98096532970767</v>
      </c>
      <c r="G230" s="106">
        <f t="shared" si="40"/>
        <v>100</v>
      </c>
    </row>
    <row r="231" spans="1:7" ht="15">
      <c r="A231" s="156" t="s">
        <v>272</v>
      </c>
      <c r="B231" s="210"/>
      <c r="C231" s="76">
        <f aca="true" t="shared" si="45" ref="C231:E231">SUM(C232)</f>
        <v>40120</v>
      </c>
      <c r="D231" s="76">
        <f t="shared" si="45"/>
        <v>42600</v>
      </c>
      <c r="E231" s="76">
        <f t="shared" si="45"/>
        <v>42164</v>
      </c>
      <c r="F231" s="106">
        <f t="shared" si="39"/>
        <v>105.09471585244268</v>
      </c>
      <c r="G231" s="106">
        <f t="shared" si="40"/>
        <v>98.97652582159624</v>
      </c>
    </row>
    <row r="232" spans="1:7" ht="15">
      <c r="A232" s="250">
        <v>381</v>
      </c>
      <c r="B232" s="200" t="s">
        <v>70</v>
      </c>
      <c r="C232" s="86">
        <v>40120</v>
      </c>
      <c r="D232" s="86">
        <v>42600</v>
      </c>
      <c r="E232" s="86">
        <v>42164</v>
      </c>
      <c r="F232" s="106">
        <f t="shared" si="39"/>
        <v>105.09471585244268</v>
      </c>
      <c r="G232" s="106">
        <f t="shared" si="40"/>
        <v>98.97652582159624</v>
      </c>
    </row>
    <row r="233" spans="1:7" ht="15">
      <c r="A233" s="156" t="s">
        <v>273</v>
      </c>
      <c r="B233" s="210"/>
      <c r="C233" s="76">
        <f>SUM(C234+C235)</f>
        <v>120944</v>
      </c>
      <c r="D233" s="76">
        <f>SUM(D234+D235)</f>
        <v>106938</v>
      </c>
      <c r="E233" s="76">
        <f>SUM(E234+E235)</f>
        <v>103121</v>
      </c>
      <c r="F233" s="106">
        <f t="shared" si="39"/>
        <v>85.263427702077</v>
      </c>
      <c r="G233" s="106">
        <f t="shared" si="40"/>
        <v>96.43064205427444</v>
      </c>
    </row>
    <row r="234" spans="1:7" ht="15">
      <c r="A234" s="250">
        <v>311</v>
      </c>
      <c r="B234" s="200" t="s">
        <v>274</v>
      </c>
      <c r="C234" s="86">
        <v>103194</v>
      </c>
      <c r="D234" s="86">
        <v>91712</v>
      </c>
      <c r="E234" s="86">
        <v>88391</v>
      </c>
      <c r="F234" s="106">
        <f t="shared" si="39"/>
        <v>85.65517375041185</v>
      </c>
      <c r="G234" s="106">
        <f t="shared" si="40"/>
        <v>96.3788817166783</v>
      </c>
    </row>
    <row r="235" spans="1:7" ht="15">
      <c r="A235" s="253">
        <v>313</v>
      </c>
      <c r="B235" s="197" t="s">
        <v>275</v>
      </c>
      <c r="C235" s="86">
        <v>17750</v>
      </c>
      <c r="D235" s="86">
        <v>15226</v>
      </c>
      <c r="E235" s="86">
        <v>14730</v>
      </c>
      <c r="F235" s="106">
        <f t="shared" si="39"/>
        <v>82.98591549295776</v>
      </c>
      <c r="G235" s="106">
        <f t="shared" si="40"/>
        <v>96.74241429134376</v>
      </c>
    </row>
    <row r="236" spans="1:7" ht="15">
      <c r="A236" s="66" t="s">
        <v>137</v>
      </c>
      <c r="B236" s="207"/>
      <c r="C236" s="79">
        <f>SUM(C237+C246+C248)</f>
        <v>140161</v>
      </c>
      <c r="D236" s="79">
        <f>SUM(D237+D246+D248)</f>
        <v>179640</v>
      </c>
      <c r="E236" s="79">
        <f>SUM(E237+E246+E248)</f>
        <v>165943</v>
      </c>
      <c r="F236" s="106">
        <f t="shared" si="39"/>
        <v>118.39456054109203</v>
      </c>
      <c r="G236" s="106">
        <f t="shared" si="40"/>
        <v>92.37530616789134</v>
      </c>
    </row>
    <row r="237" spans="1:7" ht="15">
      <c r="A237" s="53" t="s">
        <v>138</v>
      </c>
      <c r="B237" s="204"/>
      <c r="C237" s="76">
        <f>SUM(C238+C239+C240+C241+C242+C243+C244+C245)</f>
        <v>101108</v>
      </c>
      <c r="D237" s="76">
        <f>SUM(D238+D239+D240+D241+D242+D243+D244+D245)</f>
        <v>130640</v>
      </c>
      <c r="E237" s="76">
        <f>SUM(E238+E239+E240+E241+E242+E243+E244+E245)</f>
        <v>123841</v>
      </c>
      <c r="F237" s="106">
        <f t="shared" si="39"/>
        <v>122.4838786248368</v>
      </c>
      <c r="G237" s="106">
        <f t="shared" si="40"/>
        <v>94.79562155541947</v>
      </c>
    </row>
    <row r="238" spans="1:7" ht="15">
      <c r="A238" s="250">
        <v>311</v>
      </c>
      <c r="B238" s="197" t="s">
        <v>266</v>
      </c>
      <c r="C238" s="88">
        <v>66645</v>
      </c>
      <c r="D238" s="88">
        <v>77354</v>
      </c>
      <c r="E238" s="88">
        <v>77354</v>
      </c>
      <c r="F238" s="106">
        <f t="shared" si="39"/>
        <v>116.0687223347588</v>
      </c>
      <c r="G238" s="106">
        <f t="shared" si="40"/>
        <v>100</v>
      </c>
    </row>
    <row r="239" spans="1:7" ht="15">
      <c r="A239" s="250">
        <v>312</v>
      </c>
      <c r="B239" s="197" t="s">
        <v>55</v>
      </c>
      <c r="C239" s="31">
        <v>5000</v>
      </c>
      <c r="D239" s="31">
        <v>6000</v>
      </c>
      <c r="E239" s="31">
        <v>6000</v>
      </c>
      <c r="F239" s="106">
        <f t="shared" si="39"/>
        <v>120</v>
      </c>
      <c r="G239" s="106">
        <f t="shared" si="40"/>
        <v>100</v>
      </c>
    </row>
    <row r="240" spans="1:7" ht="15">
      <c r="A240" s="250">
        <v>313</v>
      </c>
      <c r="B240" s="197" t="s">
        <v>56</v>
      </c>
      <c r="C240" s="31">
        <v>11463</v>
      </c>
      <c r="D240" s="31">
        <v>12806</v>
      </c>
      <c r="E240" s="31">
        <v>12806</v>
      </c>
      <c r="F240" s="106">
        <f t="shared" si="39"/>
        <v>111.71595568350345</v>
      </c>
      <c r="G240" s="106">
        <f aca="true" t="shared" si="46" ref="G240:G242">E240/D240*100</f>
        <v>100</v>
      </c>
    </row>
    <row r="241" spans="1:7" ht="15">
      <c r="A241" s="250">
        <v>321</v>
      </c>
      <c r="B241" s="197" t="s">
        <v>58</v>
      </c>
      <c r="C241" s="31">
        <v>340</v>
      </c>
      <c r="D241" s="31">
        <v>1380</v>
      </c>
      <c r="E241" s="31">
        <v>1551</v>
      </c>
      <c r="F241" s="106">
        <f t="shared" si="39"/>
        <v>456.17647058823525</v>
      </c>
      <c r="G241" s="106">
        <f t="shared" si="46"/>
        <v>112.3913043478261</v>
      </c>
    </row>
    <row r="242" spans="1:7" ht="15">
      <c r="A242" s="250">
        <v>322</v>
      </c>
      <c r="B242" s="211" t="s">
        <v>59</v>
      </c>
      <c r="C242" s="31">
        <v>6816</v>
      </c>
      <c r="D242" s="31">
        <v>4000</v>
      </c>
      <c r="E242" s="31">
        <v>3618</v>
      </c>
      <c r="F242" s="106">
        <f t="shared" si="39"/>
        <v>53.08098591549296</v>
      </c>
      <c r="G242" s="106">
        <f t="shared" si="46"/>
        <v>90.45</v>
      </c>
    </row>
    <row r="243" spans="1:7" ht="15">
      <c r="A243" s="250">
        <v>323</v>
      </c>
      <c r="B243" s="211" t="s">
        <v>60</v>
      </c>
      <c r="C243" s="31">
        <v>2505</v>
      </c>
      <c r="D243" s="31">
        <v>13100</v>
      </c>
      <c r="E243" s="31">
        <v>12534</v>
      </c>
      <c r="F243" s="106">
        <f t="shared" si="39"/>
        <v>500.3592814371258</v>
      </c>
      <c r="G243" s="106">
        <f aca="true" t="shared" si="47" ref="G243:G261">E243/D243*100</f>
        <v>95.67938931297711</v>
      </c>
    </row>
    <row r="244" spans="1:7" ht="15">
      <c r="A244" s="250">
        <v>329</v>
      </c>
      <c r="B244" s="211" t="s">
        <v>61</v>
      </c>
      <c r="C244" s="31">
        <v>7483</v>
      </c>
      <c r="D244" s="31">
        <v>15000</v>
      </c>
      <c r="E244" s="31">
        <v>9097</v>
      </c>
      <c r="F244" s="106">
        <f t="shared" si="39"/>
        <v>121.56888948282773</v>
      </c>
      <c r="G244" s="106">
        <f t="shared" si="47"/>
        <v>60.64666666666667</v>
      </c>
    </row>
    <row r="245" spans="1:7" ht="15">
      <c r="A245" s="250">
        <v>343</v>
      </c>
      <c r="B245" s="211" t="s">
        <v>63</v>
      </c>
      <c r="C245" s="31">
        <v>856</v>
      </c>
      <c r="D245" s="31">
        <v>1000</v>
      </c>
      <c r="E245" s="31">
        <v>881</v>
      </c>
      <c r="F245" s="106">
        <f t="shared" si="39"/>
        <v>102.92056074766356</v>
      </c>
      <c r="G245" s="106">
        <f t="shared" si="47"/>
        <v>88.1</v>
      </c>
    </row>
    <row r="246" spans="1:7" ht="15">
      <c r="A246" s="53" t="s">
        <v>139</v>
      </c>
      <c r="B246" s="212"/>
      <c r="C246" s="80">
        <f>SUM(C247)</f>
        <v>15374</v>
      </c>
      <c r="D246" s="80">
        <f aca="true" t="shared" si="48" ref="D246:E246">SUM(D247)</f>
        <v>19000</v>
      </c>
      <c r="E246" s="80">
        <f t="shared" si="48"/>
        <v>14773</v>
      </c>
      <c r="F246" s="106">
        <v>0</v>
      </c>
      <c r="G246" s="106">
        <f t="shared" si="47"/>
        <v>77.75263157894737</v>
      </c>
    </row>
    <row r="247" spans="1:7" ht="15">
      <c r="A247" s="250">
        <v>422</v>
      </c>
      <c r="B247" s="211" t="s">
        <v>80</v>
      </c>
      <c r="C247" s="31">
        <v>15374</v>
      </c>
      <c r="D247" s="31">
        <v>19000</v>
      </c>
      <c r="E247" s="31">
        <v>14773</v>
      </c>
      <c r="F247" s="106">
        <v>0</v>
      </c>
      <c r="G247" s="106">
        <f t="shared" si="47"/>
        <v>77.75263157894737</v>
      </c>
    </row>
    <row r="248" spans="1:7" ht="15">
      <c r="A248" s="53" t="s">
        <v>140</v>
      </c>
      <c r="B248" s="212"/>
      <c r="C248" s="80">
        <f aca="true" t="shared" si="49" ref="C248:E248">SUM(C249)</f>
        <v>23679</v>
      </c>
      <c r="D248" s="80">
        <f t="shared" si="49"/>
        <v>30000</v>
      </c>
      <c r="E248" s="80">
        <f t="shared" si="49"/>
        <v>27329</v>
      </c>
      <c r="F248" s="106">
        <v>0</v>
      </c>
      <c r="G248" s="106">
        <f t="shared" si="47"/>
        <v>91.09666666666666</v>
      </c>
    </row>
    <row r="249" spans="1:7" ht="15">
      <c r="A249" s="250">
        <v>424</v>
      </c>
      <c r="B249" s="211" t="s">
        <v>141</v>
      </c>
      <c r="C249" s="31">
        <v>23679</v>
      </c>
      <c r="D249" s="31">
        <v>30000</v>
      </c>
      <c r="E249" s="31">
        <v>27329</v>
      </c>
      <c r="F249" s="106">
        <v>0</v>
      </c>
      <c r="G249" s="106">
        <f t="shared" si="47"/>
        <v>91.09666666666666</v>
      </c>
    </row>
    <row r="250" spans="1:7" ht="15">
      <c r="A250" s="66" t="s">
        <v>142</v>
      </c>
      <c r="B250" s="213"/>
      <c r="C250" s="81">
        <f aca="true" t="shared" si="50" ref="C250:E255">SUM(C251)</f>
        <v>50000</v>
      </c>
      <c r="D250" s="81">
        <f t="shared" si="50"/>
        <v>138920</v>
      </c>
      <c r="E250" s="81">
        <f t="shared" si="50"/>
        <v>141920</v>
      </c>
      <c r="F250" s="106">
        <f t="shared" si="39"/>
        <v>283.84000000000003</v>
      </c>
      <c r="G250" s="106">
        <f t="shared" si="47"/>
        <v>102.15951626835589</v>
      </c>
    </row>
    <row r="251" spans="1:7" ht="28.5" customHeight="1">
      <c r="A251" s="347" t="s">
        <v>314</v>
      </c>
      <c r="B251" s="348"/>
      <c r="C251" s="80">
        <f>SUM(C252+C253)</f>
        <v>50000</v>
      </c>
      <c r="D251" s="80">
        <f>SUM(D252+D253)</f>
        <v>138920</v>
      </c>
      <c r="E251" s="80">
        <f>SUM(E252+E253)</f>
        <v>141920</v>
      </c>
      <c r="F251" s="106">
        <f t="shared" si="39"/>
        <v>283.84000000000003</v>
      </c>
      <c r="G251" s="106">
        <f t="shared" si="47"/>
        <v>102.15951626835589</v>
      </c>
    </row>
    <row r="252" spans="1:7" ht="15">
      <c r="A252" s="250">
        <v>381</v>
      </c>
      <c r="B252" s="211" t="s">
        <v>70</v>
      </c>
      <c r="C252" s="31">
        <v>0</v>
      </c>
      <c r="D252" s="31">
        <v>33920</v>
      </c>
      <c r="E252" s="31">
        <v>33920</v>
      </c>
      <c r="F252" s="106" t="e">
        <f t="shared" si="39"/>
        <v>#DIV/0!</v>
      </c>
      <c r="G252" s="106">
        <f t="shared" si="47"/>
        <v>100</v>
      </c>
    </row>
    <row r="253" spans="1:7" ht="15">
      <c r="A253" s="250">
        <v>382</v>
      </c>
      <c r="B253" s="211" t="s">
        <v>71</v>
      </c>
      <c r="C253" s="31">
        <v>50000</v>
      </c>
      <c r="D253" s="31">
        <v>105000</v>
      </c>
      <c r="E253" s="31">
        <v>108000</v>
      </c>
      <c r="F253" s="106">
        <f aca="true" t="shared" si="51" ref="F253">E253/C253*100</f>
        <v>216</v>
      </c>
      <c r="G253" s="106">
        <f aca="true" t="shared" si="52" ref="G253">E253/D253*100</f>
        <v>102.85714285714285</v>
      </c>
    </row>
    <row r="254" spans="1:7" ht="15">
      <c r="A254" s="66" t="s">
        <v>247</v>
      </c>
      <c r="B254" s="213"/>
      <c r="C254" s="81">
        <f t="shared" si="50"/>
        <v>77000</v>
      </c>
      <c r="D254" s="81">
        <f t="shared" si="50"/>
        <v>91500</v>
      </c>
      <c r="E254" s="81">
        <f t="shared" si="50"/>
        <v>91458</v>
      </c>
      <c r="F254" s="106">
        <f t="shared" si="39"/>
        <v>118.77662337662338</v>
      </c>
      <c r="G254" s="106">
        <f t="shared" si="47"/>
        <v>99.95409836065573</v>
      </c>
    </row>
    <row r="255" spans="1:7" ht="15">
      <c r="A255" s="53" t="s">
        <v>248</v>
      </c>
      <c r="B255" s="212"/>
      <c r="C255" s="80">
        <f t="shared" si="50"/>
        <v>77000</v>
      </c>
      <c r="D255" s="80">
        <f t="shared" si="50"/>
        <v>91500</v>
      </c>
      <c r="E255" s="80">
        <f t="shared" si="50"/>
        <v>91458</v>
      </c>
      <c r="F255" s="106">
        <f t="shared" si="39"/>
        <v>118.77662337662338</v>
      </c>
      <c r="G255" s="106">
        <f t="shared" si="47"/>
        <v>99.95409836065573</v>
      </c>
    </row>
    <row r="256" spans="1:7" ht="15">
      <c r="A256" s="250">
        <v>412</v>
      </c>
      <c r="B256" s="211" t="s">
        <v>76</v>
      </c>
      <c r="C256" s="31">
        <v>77000</v>
      </c>
      <c r="D256" s="31">
        <v>91500</v>
      </c>
      <c r="E256" s="31">
        <v>91458</v>
      </c>
      <c r="F256" s="106">
        <f aca="true" t="shared" si="53" ref="F256:F265">E256/C256*100</f>
        <v>118.77662337662338</v>
      </c>
      <c r="G256" s="106">
        <f t="shared" si="47"/>
        <v>99.95409836065573</v>
      </c>
    </row>
    <row r="257" spans="1:7" ht="15">
      <c r="A257" s="65" t="s">
        <v>143</v>
      </c>
      <c r="B257" s="214"/>
      <c r="C257" s="82">
        <f aca="true" t="shared" si="54" ref="C257:E258">SUM(C258)</f>
        <v>368861</v>
      </c>
      <c r="D257" s="82">
        <f t="shared" si="54"/>
        <v>159000</v>
      </c>
      <c r="E257" s="82">
        <f t="shared" si="54"/>
        <v>158244</v>
      </c>
      <c r="F257" s="106">
        <f t="shared" si="53"/>
        <v>42.90071327681701</v>
      </c>
      <c r="G257" s="106">
        <f t="shared" si="47"/>
        <v>99.52452830188679</v>
      </c>
    </row>
    <row r="258" spans="1:7" ht="15">
      <c r="A258" s="64" t="s">
        <v>144</v>
      </c>
      <c r="B258" s="215"/>
      <c r="C258" s="83">
        <f t="shared" si="54"/>
        <v>368861</v>
      </c>
      <c r="D258" s="83">
        <f t="shared" si="54"/>
        <v>159000</v>
      </c>
      <c r="E258" s="83">
        <f t="shared" si="54"/>
        <v>158244</v>
      </c>
      <c r="F258" s="106">
        <f t="shared" si="53"/>
        <v>42.90071327681701</v>
      </c>
      <c r="G258" s="106">
        <f t="shared" si="47"/>
        <v>99.52452830188679</v>
      </c>
    </row>
    <row r="259" spans="1:7" ht="15">
      <c r="A259" s="63" t="s">
        <v>145</v>
      </c>
      <c r="B259" s="216"/>
      <c r="C259" s="81">
        <f>SUM(C260+C262+C264)</f>
        <v>368861</v>
      </c>
      <c r="D259" s="81">
        <f>SUM(D260+D262+D264)</f>
        <v>159000</v>
      </c>
      <c r="E259" s="81">
        <f>SUM(E260+E262+E264)</f>
        <v>158244</v>
      </c>
      <c r="F259" s="106">
        <f t="shared" si="53"/>
        <v>42.90071327681701</v>
      </c>
      <c r="G259" s="106">
        <f t="shared" si="47"/>
        <v>99.52452830188679</v>
      </c>
    </row>
    <row r="260" spans="1:7" ht="15">
      <c r="A260" s="53" t="s">
        <v>146</v>
      </c>
      <c r="B260" s="217"/>
      <c r="C260" s="80">
        <f>SUM(C261)</f>
        <v>86656</v>
      </c>
      <c r="D260" s="80">
        <f aca="true" t="shared" si="55" ref="D260:E260">SUM(D261)</f>
        <v>121000</v>
      </c>
      <c r="E260" s="80">
        <f t="shared" si="55"/>
        <v>121372</v>
      </c>
      <c r="F260" s="106">
        <f t="shared" si="53"/>
        <v>140.06185376661745</v>
      </c>
      <c r="G260" s="106">
        <f t="shared" si="47"/>
        <v>100.30743801652892</v>
      </c>
    </row>
    <row r="261" spans="1:7" ht="15">
      <c r="A261" s="250">
        <v>381</v>
      </c>
      <c r="B261" s="211" t="s">
        <v>70</v>
      </c>
      <c r="C261" s="31">
        <v>86656</v>
      </c>
      <c r="D261" s="31">
        <v>121000</v>
      </c>
      <c r="E261" s="31">
        <v>121372</v>
      </c>
      <c r="F261" s="106">
        <f t="shared" si="53"/>
        <v>140.06185376661745</v>
      </c>
      <c r="G261" s="106">
        <f t="shared" si="47"/>
        <v>100.30743801652892</v>
      </c>
    </row>
    <row r="262" spans="1:7" ht="15">
      <c r="A262" s="53" t="s">
        <v>147</v>
      </c>
      <c r="B262" s="218"/>
      <c r="C262" s="80">
        <f>SUM(C263)</f>
        <v>5865</v>
      </c>
      <c r="D262" s="80">
        <f aca="true" t="shared" si="56" ref="D262:E262">SUM(D263)</f>
        <v>6500</v>
      </c>
      <c r="E262" s="80">
        <f t="shared" si="56"/>
        <v>5557</v>
      </c>
      <c r="F262" s="106">
        <f t="shared" si="53"/>
        <v>94.74850809889173</v>
      </c>
      <c r="G262" s="106">
        <f aca="true" t="shared" si="57" ref="G262:G278">E262/D262*100</f>
        <v>85.49230769230769</v>
      </c>
    </row>
    <row r="263" spans="1:7" ht="15">
      <c r="A263" s="250">
        <v>329</v>
      </c>
      <c r="B263" s="219" t="s">
        <v>61</v>
      </c>
      <c r="C263" s="31">
        <v>5865</v>
      </c>
      <c r="D263" s="31">
        <v>6500</v>
      </c>
      <c r="E263" s="31">
        <v>5557</v>
      </c>
      <c r="F263" s="106">
        <f t="shared" si="53"/>
        <v>94.74850809889173</v>
      </c>
      <c r="G263" s="106">
        <f t="shared" si="57"/>
        <v>85.49230769230769</v>
      </c>
    </row>
    <row r="264" spans="1:7" ht="15">
      <c r="A264" s="53" t="s">
        <v>320</v>
      </c>
      <c r="B264" s="212"/>
      <c r="C264" s="80">
        <f>SUM(C265+C266)</f>
        <v>276340</v>
      </c>
      <c r="D264" s="80">
        <f>SUM(D265+D266)</f>
        <v>31500</v>
      </c>
      <c r="E264" s="80">
        <f>SUM(E265+E266)</f>
        <v>31315</v>
      </c>
      <c r="F264" s="106">
        <f t="shared" si="53"/>
        <v>11.332054715205905</v>
      </c>
      <c r="G264" s="106">
        <f t="shared" si="57"/>
        <v>99.4126984126984</v>
      </c>
    </row>
    <row r="265" spans="1:7" ht="15">
      <c r="A265" s="250">
        <v>421</v>
      </c>
      <c r="B265" s="219" t="s">
        <v>79</v>
      </c>
      <c r="C265" s="31">
        <v>273714</v>
      </c>
      <c r="D265" s="31">
        <v>27500</v>
      </c>
      <c r="E265" s="31">
        <v>27462</v>
      </c>
      <c r="F265" s="106">
        <f t="shared" si="53"/>
        <v>10.03310024331967</v>
      </c>
      <c r="G265" s="106">
        <f t="shared" si="57"/>
        <v>99.86181818181818</v>
      </c>
    </row>
    <row r="266" spans="1:7" ht="15">
      <c r="A266" s="250">
        <v>322</v>
      </c>
      <c r="B266" s="219" t="s">
        <v>59</v>
      </c>
      <c r="C266" s="88">
        <v>2626</v>
      </c>
      <c r="D266" s="88">
        <v>4000</v>
      </c>
      <c r="E266" s="88">
        <v>3853</v>
      </c>
      <c r="F266" s="106">
        <f aca="true" t="shared" si="58" ref="F266">E266/C266*100</f>
        <v>146.72505712109674</v>
      </c>
      <c r="G266" s="106">
        <f aca="true" t="shared" si="59" ref="G266">E266/D266*100</f>
        <v>96.325</v>
      </c>
    </row>
    <row r="267" spans="1:7" ht="15">
      <c r="A267" s="65" t="s">
        <v>148</v>
      </c>
      <c r="B267" s="214"/>
      <c r="C267" s="82">
        <f aca="true" t="shared" si="60" ref="C267:E270">SUM(C268)</f>
        <v>31864</v>
      </c>
      <c r="D267" s="82">
        <f t="shared" si="60"/>
        <v>110000</v>
      </c>
      <c r="E267" s="82">
        <f t="shared" si="60"/>
        <v>114606</v>
      </c>
      <c r="F267" s="106">
        <f aca="true" t="shared" si="61" ref="F267:F295">E267/C267*100</f>
        <v>359.67235751945765</v>
      </c>
      <c r="G267" s="106">
        <f t="shared" si="57"/>
        <v>104.18727272727273</v>
      </c>
    </row>
    <row r="268" spans="1:7" ht="15">
      <c r="A268" s="64" t="s">
        <v>149</v>
      </c>
      <c r="B268" s="215"/>
      <c r="C268" s="83">
        <f t="shared" si="60"/>
        <v>31864</v>
      </c>
      <c r="D268" s="83">
        <f t="shared" si="60"/>
        <v>110000</v>
      </c>
      <c r="E268" s="83">
        <f t="shared" si="60"/>
        <v>114606</v>
      </c>
      <c r="F268" s="106">
        <f t="shared" si="61"/>
        <v>359.67235751945765</v>
      </c>
      <c r="G268" s="106">
        <f t="shared" si="57"/>
        <v>104.18727272727273</v>
      </c>
    </row>
    <row r="269" spans="1:7" ht="15">
      <c r="A269" s="63" t="s">
        <v>150</v>
      </c>
      <c r="B269" s="216"/>
      <c r="C269" s="81">
        <f>SUM(C270+C272)</f>
        <v>31864</v>
      </c>
      <c r="D269" s="81">
        <f>SUM(D270+D272)</f>
        <v>110000</v>
      </c>
      <c r="E269" s="81">
        <f>SUM(E270+E272)</f>
        <v>114606</v>
      </c>
      <c r="F269" s="106">
        <f t="shared" si="61"/>
        <v>359.67235751945765</v>
      </c>
      <c r="G269" s="106">
        <f t="shared" si="57"/>
        <v>104.18727272727273</v>
      </c>
    </row>
    <row r="270" spans="1:7" ht="15">
      <c r="A270" s="53" t="s">
        <v>151</v>
      </c>
      <c r="B270" s="217"/>
      <c r="C270" s="80">
        <f t="shared" si="60"/>
        <v>31864</v>
      </c>
      <c r="D270" s="80">
        <f t="shared" si="60"/>
        <v>70000</v>
      </c>
      <c r="E270" s="80">
        <f t="shared" si="60"/>
        <v>74606</v>
      </c>
      <c r="F270" s="106">
        <f t="shared" si="61"/>
        <v>234.13884007029876</v>
      </c>
      <c r="G270" s="106">
        <f t="shared" si="57"/>
        <v>106.58000000000001</v>
      </c>
    </row>
    <row r="271" spans="1:7" ht="15">
      <c r="A271" s="250">
        <v>323</v>
      </c>
      <c r="B271" s="219" t="s">
        <v>60</v>
      </c>
      <c r="C271" s="31">
        <v>31864</v>
      </c>
      <c r="D271" s="31">
        <v>70000</v>
      </c>
      <c r="E271" s="31">
        <v>74606</v>
      </c>
      <c r="F271" s="106">
        <f t="shared" si="61"/>
        <v>234.13884007029876</v>
      </c>
      <c r="G271" s="106">
        <f t="shared" si="57"/>
        <v>106.58000000000001</v>
      </c>
    </row>
    <row r="272" spans="1:7" ht="15">
      <c r="A272" s="53" t="s">
        <v>317</v>
      </c>
      <c r="B272" s="217"/>
      <c r="C272" s="245">
        <f>SUM(C273)</f>
        <v>0</v>
      </c>
      <c r="D272" s="245">
        <f aca="true" t="shared" si="62" ref="D272:E272">SUM(D273)</f>
        <v>40000</v>
      </c>
      <c r="E272" s="245">
        <f t="shared" si="62"/>
        <v>40000</v>
      </c>
      <c r="F272" s="106" t="e">
        <f t="shared" si="61"/>
        <v>#DIV/0!</v>
      </c>
      <c r="G272" s="106">
        <f aca="true" t="shared" si="63" ref="G272:G273">E272/D272*100</f>
        <v>100</v>
      </c>
    </row>
    <row r="273" spans="1:7" ht="15">
      <c r="A273" s="250">
        <v>382</v>
      </c>
      <c r="B273" s="219" t="s">
        <v>71</v>
      </c>
      <c r="C273" s="94">
        <v>0</v>
      </c>
      <c r="D273" s="94">
        <v>40000</v>
      </c>
      <c r="E273" s="94">
        <v>40000</v>
      </c>
      <c r="F273" s="106" t="e">
        <f t="shared" si="61"/>
        <v>#DIV/0!</v>
      </c>
      <c r="G273" s="106">
        <f t="shared" si="63"/>
        <v>100</v>
      </c>
    </row>
    <row r="274" spans="1:7" ht="15">
      <c r="A274" s="65" t="s">
        <v>152</v>
      </c>
      <c r="B274" s="214"/>
      <c r="C274" s="82">
        <f>SUM(C275)</f>
        <v>70342</v>
      </c>
      <c r="D274" s="82">
        <f aca="true" t="shared" si="64" ref="D274">SUM(D275)</f>
        <v>93600</v>
      </c>
      <c r="E274" s="82">
        <f>SUM(E275)</f>
        <v>86516</v>
      </c>
      <c r="F274" s="106">
        <f t="shared" si="61"/>
        <v>122.99337522390606</v>
      </c>
      <c r="G274" s="106">
        <f t="shared" si="57"/>
        <v>92.43162393162393</v>
      </c>
    </row>
    <row r="275" spans="1:7" ht="15">
      <c r="A275" s="64" t="s">
        <v>153</v>
      </c>
      <c r="B275" s="215"/>
      <c r="C275" s="83">
        <f>SUM(C276+C281+C284+C289)</f>
        <v>70342</v>
      </c>
      <c r="D275" s="83">
        <f>SUM(D276+D281+D284+D289)</f>
        <v>93600</v>
      </c>
      <c r="E275" s="83">
        <f>SUM(E276+E281+E284+E289)</f>
        <v>86516</v>
      </c>
      <c r="F275" s="106">
        <f t="shared" si="61"/>
        <v>122.99337522390606</v>
      </c>
      <c r="G275" s="106">
        <f t="shared" si="57"/>
        <v>92.43162393162393</v>
      </c>
    </row>
    <row r="276" spans="1:7" ht="15">
      <c r="A276" s="63" t="s">
        <v>154</v>
      </c>
      <c r="B276" s="216"/>
      <c r="C276" s="81">
        <f>SUM(C277+C279)</f>
        <v>29742</v>
      </c>
      <c r="D276" s="81">
        <f>SUM(D277+D279)</f>
        <v>28600</v>
      </c>
      <c r="E276" s="81">
        <f>SUM(E277+E279)</f>
        <v>21907</v>
      </c>
      <c r="F276" s="106">
        <f t="shared" si="61"/>
        <v>73.65678165557125</v>
      </c>
      <c r="G276" s="106">
        <f t="shared" si="57"/>
        <v>76.5979020979021</v>
      </c>
    </row>
    <row r="277" spans="1:7" ht="15">
      <c r="A277" s="53" t="s">
        <v>155</v>
      </c>
      <c r="B277" s="217"/>
      <c r="C277" s="80">
        <f>SUM(C278)</f>
        <v>27605</v>
      </c>
      <c r="D277" s="80">
        <f aca="true" t="shared" si="65" ref="D277:E277">SUM(D278)</f>
        <v>27500</v>
      </c>
      <c r="E277" s="80">
        <f t="shared" si="65"/>
        <v>20809</v>
      </c>
      <c r="F277" s="106">
        <f t="shared" si="61"/>
        <v>75.38127150878464</v>
      </c>
      <c r="G277" s="106">
        <f t="shared" si="57"/>
        <v>75.66909090909091</v>
      </c>
    </row>
    <row r="278" spans="1:7" ht="15">
      <c r="A278" s="250">
        <v>372</v>
      </c>
      <c r="B278" s="219" t="s">
        <v>156</v>
      </c>
      <c r="C278" s="31">
        <v>27605</v>
      </c>
      <c r="D278" s="31">
        <v>27500</v>
      </c>
      <c r="E278" s="31">
        <v>20809</v>
      </c>
      <c r="F278" s="106">
        <f t="shared" si="61"/>
        <v>75.38127150878464</v>
      </c>
      <c r="G278" s="106">
        <f t="shared" si="57"/>
        <v>75.66909090909091</v>
      </c>
    </row>
    <row r="279" spans="1:7" ht="15">
      <c r="A279" s="53" t="s">
        <v>283</v>
      </c>
      <c r="B279" s="212"/>
      <c r="C279" s="80">
        <f aca="true" t="shared" si="66" ref="C279:E279">SUM(C280)</f>
        <v>2137</v>
      </c>
      <c r="D279" s="80">
        <f t="shared" si="66"/>
        <v>1100</v>
      </c>
      <c r="E279" s="80">
        <f t="shared" si="66"/>
        <v>1098</v>
      </c>
      <c r="F279" s="106">
        <f t="shared" si="61"/>
        <v>51.3804398689752</v>
      </c>
      <c r="G279" s="106">
        <f aca="true" t="shared" si="67" ref="G279:G291">E279/D279*100</f>
        <v>99.81818181818181</v>
      </c>
    </row>
    <row r="280" spans="1:7" ht="15">
      <c r="A280" s="250">
        <v>322</v>
      </c>
      <c r="B280" s="196" t="s">
        <v>336</v>
      </c>
      <c r="C280" s="31">
        <v>2137</v>
      </c>
      <c r="D280" s="31">
        <v>1100</v>
      </c>
      <c r="E280" s="31">
        <v>1098</v>
      </c>
      <c r="F280" s="106">
        <f t="shared" si="61"/>
        <v>51.3804398689752</v>
      </c>
      <c r="G280" s="106">
        <f t="shared" si="67"/>
        <v>99.81818181818181</v>
      </c>
    </row>
    <row r="281" spans="1:7" ht="15">
      <c r="A281" s="66" t="s">
        <v>157</v>
      </c>
      <c r="B281" s="220"/>
      <c r="C281" s="81">
        <f aca="true" t="shared" si="68" ref="C281:E282">SUM(C282)</f>
        <v>12800</v>
      </c>
      <c r="D281" s="81">
        <f t="shared" si="68"/>
        <v>20800</v>
      </c>
      <c r="E281" s="81">
        <f t="shared" si="68"/>
        <v>20800</v>
      </c>
      <c r="F281" s="106">
        <f t="shared" si="61"/>
        <v>162.5</v>
      </c>
      <c r="G281" s="106">
        <f t="shared" si="67"/>
        <v>100</v>
      </c>
    </row>
    <row r="282" spans="1:7" ht="15">
      <c r="A282" s="53" t="s">
        <v>158</v>
      </c>
      <c r="B282" s="218"/>
      <c r="C282" s="80">
        <f t="shared" si="68"/>
        <v>12800</v>
      </c>
      <c r="D282" s="80">
        <f t="shared" si="68"/>
        <v>20800</v>
      </c>
      <c r="E282" s="80">
        <f t="shared" si="68"/>
        <v>20800</v>
      </c>
      <c r="F282" s="106">
        <f t="shared" si="61"/>
        <v>162.5</v>
      </c>
      <c r="G282" s="106">
        <f t="shared" si="67"/>
        <v>100</v>
      </c>
    </row>
    <row r="283" spans="1:7" ht="15">
      <c r="A283" s="250">
        <v>372</v>
      </c>
      <c r="B283" s="196" t="s">
        <v>159</v>
      </c>
      <c r="C283" s="31">
        <v>12800</v>
      </c>
      <c r="D283" s="31">
        <v>20800</v>
      </c>
      <c r="E283" s="31">
        <v>20800</v>
      </c>
      <c r="F283" s="106">
        <f t="shared" si="61"/>
        <v>162.5</v>
      </c>
      <c r="G283" s="106">
        <f t="shared" si="67"/>
        <v>100</v>
      </c>
    </row>
    <row r="284" spans="1:7" ht="15">
      <c r="A284" s="66" t="s">
        <v>160</v>
      </c>
      <c r="B284" s="220"/>
      <c r="C284" s="81">
        <f>SUM(C285+C287)</f>
        <v>18000</v>
      </c>
      <c r="D284" s="81">
        <f>SUM(D285+D287)</f>
        <v>32700</v>
      </c>
      <c r="E284" s="81">
        <f>SUM(E285+E287)</f>
        <v>32609</v>
      </c>
      <c r="F284" s="106">
        <f t="shared" si="61"/>
        <v>181.1611111111111</v>
      </c>
      <c r="G284" s="106">
        <f t="shared" si="67"/>
        <v>99.7217125382263</v>
      </c>
    </row>
    <row r="285" spans="1:7" ht="15">
      <c r="A285" s="53" t="s">
        <v>161</v>
      </c>
      <c r="B285" s="218"/>
      <c r="C285" s="80">
        <f aca="true" t="shared" si="69" ref="C285:E285">SUM(C286)</f>
        <v>10000</v>
      </c>
      <c r="D285" s="80">
        <f t="shared" si="69"/>
        <v>24700</v>
      </c>
      <c r="E285" s="80">
        <f t="shared" si="69"/>
        <v>24609</v>
      </c>
      <c r="F285" s="106">
        <f t="shared" si="61"/>
        <v>246.09</v>
      </c>
      <c r="G285" s="106">
        <f t="shared" si="67"/>
        <v>99.63157894736842</v>
      </c>
    </row>
    <row r="286" spans="1:7" ht="15">
      <c r="A286" s="250">
        <v>381</v>
      </c>
      <c r="B286" s="197" t="s">
        <v>70</v>
      </c>
      <c r="C286" s="31">
        <v>10000</v>
      </c>
      <c r="D286" s="31">
        <v>24700</v>
      </c>
      <c r="E286" s="31">
        <v>24609</v>
      </c>
      <c r="F286" s="106">
        <f t="shared" si="61"/>
        <v>246.09</v>
      </c>
      <c r="G286" s="106">
        <f t="shared" si="67"/>
        <v>99.63157894736842</v>
      </c>
    </row>
    <row r="287" spans="1:7" ht="15">
      <c r="A287" s="53" t="s">
        <v>162</v>
      </c>
      <c r="B287" s="218"/>
      <c r="C287" s="80">
        <f aca="true" t="shared" si="70" ref="C287:E287">SUM(C288)</f>
        <v>8000</v>
      </c>
      <c r="D287" s="80">
        <f t="shared" si="70"/>
        <v>8000</v>
      </c>
      <c r="E287" s="80">
        <f t="shared" si="70"/>
        <v>8000</v>
      </c>
      <c r="F287" s="106">
        <f t="shared" si="61"/>
        <v>100</v>
      </c>
      <c r="G287" s="106">
        <f t="shared" si="67"/>
        <v>100</v>
      </c>
    </row>
    <row r="288" spans="1:7" ht="15">
      <c r="A288" s="250">
        <v>381</v>
      </c>
      <c r="B288" s="221" t="s">
        <v>70</v>
      </c>
      <c r="C288" s="31">
        <v>8000</v>
      </c>
      <c r="D288" s="31">
        <v>8000</v>
      </c>
      <c r="E288" s="31">
        <v>8000</v>
      </c>
      <c r="F288" s="106">
        <f t="shared" si="61"/>
        <v>100</v>
      </c>
      <c r="G288" s="106">
        <f t="shared" si="67"/>
        <v>100</v>
      </c>
    </row>
    <row r="289" spans="1:7" ht="15">
      <c r="A289" s="66" t="s">
        <v>163</v>
      </c>
      <c r="B289" s="220"/>
      <c r="C289" s="81">
        <f aca="true" t="shared" si="71" ref="C289:E290">SUM(C290)</f>
        <v>9800</v>
      </c>
      <c r="D289" s="81">
        <f t="shared" si="71"/>
        <v>11500</v>
      </c>
      <c r="E289" s="81">
        <f t="shared" si="71"/>
        <v>11200</v>
      </c>
      <c r="F289" s="106">
        <f t="shared" si="61"/>
        <v>114.28571428571428</v>
      </c>
      <c r="G289" s="106">
        <f t="shared" si="67"/>
        <v>97.3913043478261</v>
      </c>
    </row>
    <row r="290" spans="1:7" ht="15">
      <c r="A290" s="87" t="s">
        <v>164</v>
      </c>
      <c r="B290" s="222"/>
      <c r="C290" s="80">
        <f t="shared" si="71"/>
        <v>9800</v>
      </c>
      <c r="D290" s="80">
        <f t="shared" si="71"/>
        <v>11500</v>
      </c>
      <c r="E290" s="80">
        <f t="shared" si="71"/>
        <v>11200</v>
      </c>
      <c r="F290" s="106">
        <f t="shared" si="61"/>
        <v>114.28571428571428</v>
      </c>
      <c r="G290" s="106">
        <f t="shared" si="67"/>
        <v>97.3913043478261</v>
      </c>
    </row>
    <row r="291" spans="1:7" ht="15">
      <c r="A291" s="250">
        <v>381</v>
      </c>
      <c r="B291" s="199" t="s">
        <v>70</v>
      </c>
      <c r="C291" s="89">
        <v>9800</v>
      </c>
      <c r="D291" s="89">
        <v>11500</v>
      </c>
      <c r="E291" s="89">
        <v>11200</v>
      </c>
      <c r="F291" s="106">
        <f t="shared" si="61"/>
        <v>114.28571428571428</v>
      </c>
      <c r="G291" s="106">
        <f t="shared" si="67"/>
        <v>97.3913043478261</v>
      </c>
    </row>
    <row r="292" spans="1:7" ht="15">
      <c r="A292" s="65" t="s">
        <v>257</v>
      </c>
      <c r="B292" s="208"/>
      <c r="C292" s="82">
        <f aca="true" t="shared" si="72" ref="C292:E294">SUM(C293)</f>
        <v>7719</v>
      </c>
      <c r="D292" s="82">
        <f t="shared" si="72"/>
        <v>10020</v>
      </c>
      <c r="E292" s="82">
        <f t="shared" si="72"/>
        <v>7024</v>
      </c>
      <c r="F292" s="106">
        <f t="shared" si="61"/>
        <v>90.99624303666278</v>
      </c>
      <c r="G292" s="106">
        <f>E292/D292*100</f>
        <v>70.0998003992016</v>
      </c>
    </row>
    <row r="293" spans="1:7" ht="15">
      <c r="A293" s="64" t="s">
        <v>121</v>
      </c>
      <c r="B293" s="202"/>
      <c r="C293" s="83">
        <f t="shared" si="72"/>
        <v>7719</v>
      </c>
      <c r="D293" s="83">
        <f t="shared" si="72"/>
        <v>10020</v>
      </c>
      <c r="E293" s="83">
        <f t="shared" si="72"/>
        <v>7024</v>
      </c>
      <c r="F293" s="106">
        <f t="shared" si="61"/>
        <v>90.99624303666278</v>
      </c>
      <c r="G293" s="106">
        <f>E293/D293*100</f>
        <v>70.0998003992016</v>
      </c>
    </row>
    <row r="294" spans="1:7" ht="15">
      <c r="A294" s="63" t="s">
        <v>165</v>
      </c>
      <c r="B294" s="203"/>
      <c r="C294" s="81">
        <f t="shared" si="72"/>
        <v>7719</v>
      </c>
      <c r="D294" s="81">
        <f t="shared" si="72"/>
        <v>10020</v>
      </c>
      <c r="E294" s="81">
        <f t="shared" si="72"/>
        <v>7024</v>
      </c>
      <c r="F294" s="106">
        <f t="shared" si="61"/>
        <v>90.99624303666278</v>
      </c>
      <c r="G294" s="106">
        <f>E294/D294*100</f>
        <v>70.0998003992016</v>
      </c>
    </row>
    <row r="295" spans="1:7" ht="15">
      <c r="A295" s="53" t="s">
        <v>166</v>
      </c>
      <c r="B295" s="204"/>
      <c r="C295" s="80">
        <f>SUM(C296+C297)</f>
        <v>7719</v>
      </c>
      <c r="D295" s="80">
        <f>SUM(D296+D297)</f>
        <v>10020</v>
      </c>
      <c r="E295" s="80">
        <f>SUM(E296+E297)</f>
        <v>7024</v>
      </c>
      <c r="F295" s="106">
        <f t="shared" si="61"/>
        <v>90.99624303666278</v>
      </c>
      <c r="G295" s="106">
        <f>E295/D295*100</f>
        <v>70.0998003992016</v>
      </c>
    </row>
    <row r="296" spans="1:7" ht="15">
      <c r="A296" s="250">
        <v>343</v>
      </c>
      <c r="B296" s="197" t="s">
        <v>63</v>
      </c>
      <c r="C296" s="31">
        <v>5633</v>
      </c>
      <c r="D296" s="31">
        <v>7020</v>
      </c>
      <c r="E296" s="31">
        <v>5816</v>
      </c>
      <c r="F296" s="106">
        <f aca="true" t="shared" si="73" ref="F296:F332">E296/C296*100</f>
        <v>103.24871294159416</v>
      </c>
      <c r="G296" s="106">
        <f aca="true" t="shared" si="74" ref="G296:G297">E296/D296*100</f>
        <v>82.84900284900286</v>
      </c>
    </row>
    <row r="297" spans="1:7" ht="15">
      <c r="A297" s="250">
        <v>329</v>
      </c>
      <c r="B297" s="221" t="s">
        <v>167</v>
      </c>
      <c r="C297" s="31">
        <v>2086</v>
      </c>
      <c r="D297" s="31">
        <v>3000</v>
      </c>
      <c r="E297" s="31">
        <v>1208</v>
      </c>
      <c r="F297" s="106">
        <f t="shared" si="73"/>
        <v>57.90987535953979</v>
      </c>
      <c r="G297" s="106">
        <f t="shared" si="74"/>
        <v>40.266666666666666</v>
      </c>
    </row>
    <row r="298" spans="1:7" ht="15">
      <c r="A298" s="68" t="s">
        <v>168</v>
      </c>
      <c r="B298" s="208"/>
      <c r="C298" s="82">
        <f aca="true" t="shared" si="75" ref="C298:E300">SUM(C299)</f>
        <v>111869</v>
      </c>
      <c r="D298" s="82">
        <f t="shared" si="75"/>
        <v>80000</v>
      </c>
      <c r="E298" s="82">
        <f t="shared" si="75"/>
        <v>86909</v>
      </c>
      <c r="F298" s="106">
        <f t="shared" si="73"/>
        <v>77.68818886376029</v>
      </c>
      <c r="G298" s="106">
        <f aca="true" t="shared" si="76" ref="G298:G310">E298/D298*100</f>
        <v>108.63624999999999</v>
      </c>
    </row>
    <row r="299" spans="1:7" ht="15">
      <c r="A299" s="67" t="s">
        <v>169</v>
      </c>
      <c r="B299" s="202"/>
      <c r="C299" s="83">
        <f t="shared" si="75"/>
        <v>111869</v>
      </c>
      <c r="D299" s="83">
        <f t="shared" si="75"/>
        <v>80000</v>
      </c>
      <c r="E299" s="83">
        <f t="shared" si="75"/>
        <v>86909</v>
      </c>
      <c r="F299" s="106">
        <f t="shared" si="73"/>
        <v>77.68818886376029</v>
      </c>
      <c r="G299" s="106">
        <f t="shared" si="76"/>
        <v>108.63624999999999</v>
      </c>
    </row>
    <row r="300" spans="1:7" ht="15">
      <c r="A300" s="63" t="s">
        <v>170</v>
      </c>
      <c r="B300" s="216"/>
      <c r="C300" s="81">
        <f t="shared" si="75"/>
        <v>111869</v>
      </c>
      <c r="D300" s="81">
        <f t="shared" si="75"/>
        <v>80000</v>
      </c>
      <c r="E300" s="81">
        <f t="shared" si="75"/>
        <v>86909</v>
      </c>
      <c r="F300" s="106">
        <f t="shared" si="73"/>
        <v>77.68818886376029</v>
      </c>
      <c r="G300" s="106">
        <f t="shared" si="76"/>
        <v>108.63624999999999</v>
      </c>
    </row>
    <row r="301" spans="1:7" ht="15">
      <c r="A301" s="53" t="s">
        <v>171</v>
      </c>
      <c r="B301" s="217"/>
      <c r="C301" s="80">
        <f>SUM(C302+C303+C304)</f>
        <v>111869</v>
      </c>
      <c r="D301" s="80">
        <f>SUM(D302+D303+D304)</f>
        <v>80000</v>
      </c>
      <c r="E301" s="80">
        <f>SUM(E302+E303+E304)</f>
        <v>86909</v>
      </c>
      <c r="F301" s="106">
        <f t="shared" si="73"/>
        <v>77.68818886376029</v>
      </c>
      <c r="G301" s="106">
        <f t="shared" si="76"/>
        <v>108.63624999999999</v>
      </c>
    </row>
    <row r="302" spans="1:7" ht="15">
      <c r="A302" s="250">
        <v>329</v>
      </c>
      <c r="B302" s="211" t="s">
        <v>61</v>
      </c>
      <c r="C302" s="31">
        <v>41569</v>
      </c>
      <c r="D302" s="31">
        <v>10000</v>
      </c>
      <c r="E302" s="31">
        <v>16718</v>
      </c>
      <c r="F302" s="106">
        <f t="shared" si="73"/>
        <v>40.21746974909187</v>
      </c>
      <c r="G302" s="106">
        <f t="shared" si="76"/>
        <v>167.18</v>
      </c>
    </row>
    <row r="303" spans="1:7" ht="15">
      <c r="A303" s="250">
        <v>381</v>
      </c>
      <c r="B303" s="211" t="s">
        <v>70</v>
      </c>
      <c r="C303" s="31">
        <v>60000</v>
      </c>
      <c r="D303" s="31">
        <v>70000</v>
      </c>
      <c r="E303" s="31">
        <v>70191</v>
      </c>
      <c r="F303" s="106">
        <f t="shared" si="73"/>
        <v>116.985</v>
      </c>
      <c r="G303" s="106">
        <f t="shared" si="76"/>
        <v>100.27285714285713</v>
      </c>
    </row>
    <row r="304" spans="1:7" ht="15">
      <c r="A304" s="250">
        <v>421</v>
      </c>
      <c r="B304" s="224" t="s">
        <v>78</v>
      </c>
      <c r="C304" s="31">
        <v>10300</v>
      </c>
      <c r="D304" s="31">
        <v>0</v>
      </c>
      <c r="E304" s="31">
        <v>0</v>
      </c>
      <c r="F304" s="106">
        <f t="shared" si="73"/>
        <v>0</v>
      </c>
      <c r="G304" s="106" t="e">
        <f t="shared" si="76"/>
        <v>#DIV/0!</v>
      </c>
    </row>
    <row r="305" spans="1:7" ht="15">
      <c r="A305" s="65" t="s">
        <v>172</v>
      </c>
      <c r="B305" s="214"/>
      <c r="C305" s="82">
        <f aca="true" t="shared" si="77" ref="C305:E307">SUM(C306)</f>
        <v>334386</v>
      </c>
      <c r="D305" s="82">
        <f t="shared" si="77"/>
        <v>218680</v>
      </c>
      <c r="E305" s="82">
        <f t="shared" si="77"/>
        <v>230074</v>
      </c>
      <c r="F305" s="106">
        <f t="shared" si="73"/>
        <v>68.80491408133116</v>
      </c>
      <c r="G305" s="106">
        <f t="shared" si="76"/>
        <v>105.21035302725443</v>
      </c>
    </row>
    <row r="306" spans="1:7" ht="15">
      <c r="A306" s="64" t="s">
        <v>173</v>
      </c>
      <c r="B306" s="215"/>
      <c r="C306" s="83">
        <f t="shared" si="77"/>
        <v>334386</v>
      </c>
      <c r="D306" s="83">
        <f t="shared" si="77"/>
        <v>218680</v>
      </c>
      <c r="E306" s="83">
        <f t="shared" si="77"/>
        <v>230074</v>
      </c>
      <c r="F306" s="106">
        <f t="shared" si="73"/>
        <v>68.80491408133116</v>
      </c>
      <c r="G306" s="106">
        <f t="shared" si="76"/>
        <v>105.21035302725443</v>
      </c>
    </row>
    <row r="307" spans="1:7" ht="15">
      <c r="A307" s="63" t="s">
        <v>174</v>
      </c>
      <c r="B307" s="216"/>
      <c r="C307" s="81">
        <f t="shared" si="77"/>
        <v>334386</v>
      </c>
      <c r="D307" s="81">
        <f t="shared" si="77"/>
        <v>218680</v>
      </c>
      <c r="E307" s="81">
        <f t="shared" si="77"/>
        <v>230074</v>
      </c>
      <c r="F307" s="106">
        <f t="shared" si="73"/>
        <v>68.80491408133116</v>
      </c>
      <c r="G307" s="106">
        <f t="shared" si="76"/>
        <v>105.21035302725443</v>
      </c>
    </row>
    <row r="308" spans="1:7" ht="15">
      <c r="A308" s="139" t="s">
        <v>175</v>
      </c>
      <c r="B308" s="225"/>
      <c r="C308" s="92">
        <f>SUM(C309+C310)</f>
        <v>334386</v>
      </c>
      <c r="D308" s="92">
        <f>SUM(D309+D310)</f>
        <v>218680</v>
      </c>
      <c r="E308" s="92">
        <f>SUM(E309+E310)</f>
        <v>230074</v>
      </c>
      <c r="F308" s="106">
        <f t="shared" si="73"/>
        <v>68.80491408133116</v>
      </c>
      <c r="G308" s="106">
        <f t="shared" si="76"/>
        <v>105.21035302725443</v>
      </c>
    </row>
    <row r="309" spans="1:7" ht="15">
      <c r="A309" s="250">
        <v>352</v>
      </c>
      <c r="B309" s="211" t="s">
        <v>176</v>
      </c>
      <c r="C309" s="93">
        <v>37734</v>
      </c>
      <c r="D309" s="93">
        <v>79000</v>
      </c>
      <c r="E309" s="93">
        <v>39917</v>
      </c>
      <c r="F309" s="106">
        <f t="shared" si="73"/>
        <v>105.78523347644035</v>
      </c>
      <c r="G309" s="106">
        <f t="shared" si="76"/>
        <v>50.527848101265825</v>
      </c>
    </row>
    <row r="310" spans="1:7" ht="15">
      <c r="A310" s="250">
        <v>421</v>
      </c>
      <c r="B310" s="341" t="s">
        <v>284</v>
      </c>
      <c r="C310" s="93">
        <v>296652</v>
      </c>
      <c r="D310" s="93">
        <v>139680</v>
      </c>
      <c r="E310" s="93">
        <v>190157</v>
      </c>
      <c r="F310" s="106">
        <f t="shared" si="73"/>
        <v>64.10103420843278</v>
      </c>
      <c r="G310" s="106">
        <f t="shared" si="76"/>
        <v>136.13760022909506</v>
      </c>
    </row>
    <row r="311" spans="1:7" ht="15">
      <c r="A311" s="65" t="s">
        <v>177</v>
      </c>
      <c r="B311" s="226"/>
      <c r="C311" s="82">
        <f>SUM(C312+C326+C339+C345)</f>
        <v>950420</v>
      </c>
      <c r="D311" s="82">
        <f>SUM(D312+D326+D339+D345)</f>
        <v>1037910</v>
      </c>
      <c r="E311" s="82">
        <f>SUM(E312+E326+E339+E345)</f>
        <v>1022236</v>
      </c>
      <c r="F311" s="106">
        <f t="shared" si="73"/>
        <v>107.5562382946487</v>
      </c>
      <c r="G311" s="106">
        <f aca="true" t="shared" si="78" ref="G311:G321">E311/D311*100</f>
        <v>98.48984979429815</v>
      </c>
    </row>
    <row r="312" spans="1:7" ht="15">
      <c r="A312" s="64" t="s">
        <v>178</v>
      </c>
      <c r="B312" s="227"/>
      <c r="C312" s="83">
        <f>SUM(C313+C322)</f>
        <v>495642</v>
      </c>
      <c r="D312" s="83">
        <f>SUM(D313+D322)</f>
        <v>673710</v>
      </c>
      <c r="E312" s="83">
        <f>SUM(E313+E322)</f>
        <v>666376</v>
      </c>
      <c r="F312" s="106">
        <f t="shared" si="73"/>
        <v>134.4470404041627</v>
      </c>
      <c r="G312" s="106">
        <f t="shared" si="78"/>
        <v>98.91140104792863</v>
      </c>
    </row>
    <row r="313" spans="1:7" ht="15">
      <c r="A313" s="63" t="s">
        <v>179</v>
      </c>
      <c r="B313" s="228"/>
      <c r="C313" s="81">
        <f aca="true" t="shared" si="79" ref="C313:E313">SUM(C314)</f>
        <v>303933</v>
      </c>
      <c r="D313" s="81">
        <f t="shared" si="79"/>
        <v>500148</v>
      </c>
      <c r="E313" s="81">
        <f t="shared" si="79"/>
        <v>498534</v>
      </c>
      <c r="F313" s="106">
        <f t="shared" si="73"/>
        <v>164.02759818775849</v>
      </c>
      <c r="G313" s="106">
        <f t="shared" si="78"/>
        <v>99.67729552052592</v>
      </c>
    </row>
    <row r="314" spans="1:7" ht="15">
      <c r="A314" s="53" t="s">
        <v>138</v>
      </c>
      <c r="B314" s="212"/>
      <c r="C314" s="80">
        <f>SUM(C315:C321)</f>
        <v>303933</v>
      </c>
      <c r="D314" s="80">
        <f aca="true" t="shared" si="80" ref="D314:E314">SUM(D315:D321)</f>
        <v>500148</v>
      </c>
      <c r="E314" s="80">
        <f t="shared" si="80"/>
        <v>498534</v>
      </c>
      <c r="F314" s="106">
        <f t="shared" si="73"/>
        <v>164.02759818775849</v>
      </c>
      <c r="G314" s="106">
        <f t="shared" si="78"/>
        <v>99.67729552052592</v>
      </c>
    </row>
    <row r="315" spans="1:7" ht="15">
      <c r="A315" s="254">
        <v>311</v>
      </c>
      <c r="B315" s="196" t="s">
        <v>54</v>
      </c>
      <c r="C315" s="31">
        <v>177765</v>
      </c>
      <c r="D315" s="31">
        <v>260600</v>
      </c>
      <c r="E315" s="31">
        <v>260598</v>
      </c>
      <c r="F315" s="106">
        <f t="shared" si="73"/>
        <v>146.59691165302507</v>
      </c>
      <c r="G315" s="106">
        <f t="shared" si="78"/>
        <v>99.99923254029164</v>
      </c>
    </row>
    <row r="316" spans="1:7" ht="15">
      <c r="A316" s="254">
        <v>312</v>
      </c>
      <c r="B316" s="197" t="s">
        <v>55</v>
      </c>
      <c r="C316" s="31">
        <v>18500</v>
      </c>
      <c r="D316" s="31">
        <v>24000</v>
      </c>
      <c r="E316" s="31">
        <v>24000</v>
      </c>
      <c r="F316" s="106">
        <f t="shared" si="73"/>
        <v>129.72972972972974</v>
      </c>
      <c r="G316" s="106">
        <f t="shared" si="78"/>
        <v>100</v>
      </c>
    </row>
    <row r="317" spans="1:7" ht="15">
      <c r="A317" s="254">
        <v>313</v>
      </c>
      <c r="B317" s="197" t="s">
        <v>56</v>
      </c>
      <c r="C317" s="31">
        <v>30575</v>
      </c>
      <c r="D317" s="31">
        <v>43138</v>
      </c>
      <c r="E317" s="31">
        <v>43138</v>
      </c>
      <c r="F317" s="106">
        <f t="shared" si="73"/>
        <v>141.08912510220767</v>
      </c>
      <c r="G317" s="106">
        <f t="shared" si="78"/>
        <v>100</v>
      </c>
    </row>
    <row r="318" spans="1:7" ht="15">
      <c r="A318" s="254">
        <v>321</v>
      </c>
      <c r="B318" s="196" t="s">
        <v>58</v>
      </c>
      <c r="C318" s="94">
        <v>0</v>
      </c>
      <c r="D318" s="94">
        <v>910</v>
      </c>
      <c r="E318" s="94">
        <v>912</v>
      </c>
      <c r="F318" s="106" t="e">
        <f aca="true" t="shared" si="81" ref="F318:F319">E318/C318*100</f>
        <v>#DIV/0!</v>
      </c>
      <c r="G318" s="106">
        <f aca="true" t="shared" si="82" ref="G318">E318/D318*100</f>
        <v>100.21978021978022</v>
      </c>
    </row>
    <row r="319" spans="1:7" ht="15">
      <c r="A319" s="254">
        <v>322</v>
      </c>
      <c r="B319" s="200" t="s">
        <v>59</v>
      </c>
      <c r="C319" s="31">
        <v>50787</v>
      </c>
      <c r="D319" s="31">
        <v>6000</v>
      </c>
      <c r="E319" s="31">
        <v>3382</v>
      </c>
      <c r="F319" s="106">
        <f t="shared" si="81"/>
        <v>6.659184436962215</v>
      </c>
      <c r="G319" s="106">
        <f>E319/D319*100</f>
        <v>56.36666666666667</v>
      </c>
    </row>
    <row r="320" spans="1:7" ht="15">
      <c r="A320" s="254">
        <v>363</v>
      </c>
      <c r="B320" s="197" t="s">
        <v>313</v>
      </c>
      <c r="C320" s="94">
        <v>0</v>
      </c>
      <c r="D320" s="94">
        <v>7000</v>
      </c>
      <c r="E320" s="94">
        <v>8029</v>
      </c>
      <c r="F320" s="106" t="e">
        <f aca="true" t="shared" si="83" ref="F320">E320/C320*100</f>
        <v>#DIV/0!</v>
      </c>
      <c r="G320" s="106">
        <f aca="true" t="shared" si="84" ref="G320">E320/D320*100</f>
        <v>114.7</v>
      </c>
    </row>
    <row r="321" spans="1:7" ht="15">
      <c r="A321" s="254">
        <v>422</v>
      </c>
      <c r="B321" s="221" t="s">
        <v>80</v>
      </c>
      <c r="C321" s="31">
        <v>26306</v>
      </c>
      <c r="D321" s="31">
        <v>158500</v>
      </c>
      <c r="E321" s="31">
        <v>158475</v>
      </c>
      <c r="F321" s="106">
        <f t="shared" si="73"/>
        <v>602.4291036265491</v>
      </c>
      <c r="G321" s="106">
        <f t="shared" si="78"/>
        <v>99.98422712933754</v>
      </c>
    </row>
    <row r="322" spans="1:7" ht="15">
      <c r="A322" s="97" t="s">
        <v>180</v>
      </c>
      <c r="B322" s="213"/>
      <c r="C322" s="81">
        <f aca="true" t="shared" si="85" ref="C322:E322">SUM(C323)</f>
        <v>191709</v>
      </c>
      <c r="D322" s="81">
        <f t="shared" si="85"/>
        <v>173562</v>
      </c>
      <c r="E322" s="81">
        <f t="shared" si="85"/>
        <v>167842</v>
      </c>
      <c r="F322" s="106">
        <f t="shared" si="73"/>
        <v>87.55040191123004</v>
      </c>
      <c r="G322" s="106">
        <f>E322/D322*100</f>
        <v>96.7043477258847</v>
      </c>
    </row>
    <row r="323" spans="1:7" ht="15">
      <c r="A323" s="96" t="s">
        <v>181</v>
      </c>
      <c r="B323" s="212"/>
      <c r="C323" s="80">
        <f>SUM(C324+C325)</f>
        <v>191709</v>
      </c>
      <c r="D323" s="80">
        <f>SUM(D324+D325)</f>
        <v>173562</v>
      </c>
      <c r="E323" s="80">
        <f>SUM(E324+E325)</f>
        <v>167842</v>
      </c>
      <c r="F323" s="106">
        <f t="shared" si="73"/>
        <v>87.55040191123004</v>
      </c>
      <c r="G323" s="106">
        <f aca="true" t="shared" si="86" ref="G323:G325">E323/D323*100</f>
        <v>96.7043477258847</v>
      </c>
    </row>
    <row r="324" spans="1:7" ht="15">
      <c r="A324" s="254">
        <v>311</v>
      </c>
      <c r="B324" s="197" t="s">
        <v>54</v>
      </c>
      <c r="C324" s="31">
        <v>164151</v>
      </c>
      <c r="D324" s="31">
        <v>148860</v>
      </c>
      <c r="E324" s="31">
        <v>143884</v>
      </c>
      <c r="F324" s="106">
        <f t="shared" si="73"/>
        <v>87.65344103904333</v>
      </c>
      <c r="G324" s="106">
        <f t="shared" si="86"/>
        <v>96.65726185677818</v>
      </c>
    </row>
    <row r="325" spans="1:7" ht="15">
      <c r="A325" s="254">
        <v>313</v>
      </c>
      <c r="B325" s="197" t="s">
        <v>56</v>
      </c>
      <c r="C325" s="31">
        <v>27558</v>
      </c>
      <c r="D325" s="31">
        <v>24702</v>
      </c>
      <c r="E325" s="31">
        <v>23958</v>
      </c>
      <c r="F325" s="106">
        <f t="shared" si="73"/>
        <v>86.93664271717832</v>
      </c>
      <c r="G325" s="106">
        <f t="shared" si="86"/>
        <v>96.9880981297061</v>
      </c>
    </row>
    <row r="326" spans="1:7" ht="15">
      <c r="A326" s="98" t="s">
        <v>245</v>
      </c>
      <c r="B326" s="229"/>
      <c r="C326" s="83">
        <f>SUM(C327)</f>
        <v>263966</v>
      </c>
      <c r="D326" s="83">
        <f aca="true" t="shared" si="87" ref="D326">SUM(D327)</f>
        <v>219900</v>
      </c>
      <c r="E326" s="83">
        <f>SUM(E327)</f>
        <v>212413</v>
      </c>
      <c r="F326" s="106">
        <f t="shared" si="73"/>
        <v>80.46983323609858</v>
      </c>
      <c r="G326" s="106">
        <f aca="true" t="shared" si="88" ref="G326:G329">E326/D326*100</f>
        <v>96.59527057753525</v>
      </c>
    </row>
    <row r="327" spans="1:7" ht="15">
      <c r="A327" s="99" t="s">
        <v>182</v>
      </c>
      <c r="B327" s="230"/>
      <c r="C327" s="81">
        <f>SUM(C328+C331+C335)</f>
        <v>263966</v>
      </c>
      <c r="D327" s="81">
        <f>SUM(D328+D331+D335)</f>
        <v>219900</v>
      </c>
      <c r="E327" s="81">
        <f>SUM(E328+E331+E335)</f>
        <v>212413</v>
      </c>
      <c r="F327" s="106">
        <f t="shared" si="73"/>
        <v>80.46983323609858</v>
      </c>
      <c r="G327" s="106">
        <f t="shared" si="88"/>
        <v>96.59527057753525</v>
      </c>
    </row>
    <row r="328" spans="1:7" ht="15">
      <c r="A328" s="96" t="s">
        <v>276</v>
      </c>
      <c r="B328" s="218"/>
      <c r="C328" s="80">
        <f>SUM(C329+C330)</f>
        <v>13083</v>
      </c>
      <c r="D328" s="80">
        <f>SUM(D329+D330)</f>
        <v>48900</v>
      </c>
      <c r="E328" s="80">
        <f>SUM(E329+E330)</f>
        <v>41556</v>
      </c>
      <c r="F328" s="106">
        <f t="shared" si="73"/>
        <v>317.6335702820454</v>
      </c>
      <c r="G328" s="106">
        <f t="shared" si="88"/>
        <v>84.98159509202455</v>
      </c>
    </row>
    <row r="329" spans="1:7" ht="15">
      <c r="A329" s="254">
        <v>322</v>
      </c>
      <c r="B329" s="196" t="s">
        <v>59</v>
      </c>
      <c r="C329" s="31">
        <v>10583</v>
      </c>
      <c r="D329" s="31">
        <v>36700</v>
      </c>
      <c r="E329" s="31">
        <v>29285</v>
      </c>
      <c r="F329" s="106">
        <f t="shared" si="73"/>
        <v>276.7173769252575</v>
      </c>
      <c r="G329" s="106">
        <f t="shared" si="88"/>
        <v>79.79564032697549</v>
      </c>
    </row>
    <row r="330" spans="1:7" ht="15">
      <c r="A330" s="254">
        <v>323</v>
      </c>
      <c r="B330" s="196" t="s">
        <v>60</v>
      </c>
      <c r="C330" s="94">
        <v>2500</v>
      </c>
      <c r="D330" s="94">
        <v>12200</v>
      </c>
      <c r="E330" s="94">
        <v>12271</v>
      </c>
      <c r="F330" s="106">
        <f aca="true" t="shared" si="89" ref="F330">E330/C330*100</f>
        <v>490.84000000000003</v>
      </c>
      <c r="G330" s="106">
        <f aca="true" t="shared" si="90" ref="G330">E330/D330*100</f>
        <v>100.58196721311477</v>
      </c>
    </row>
    <row r="331" spans="1:7" ht="15">
      <c r="A331" s="105" t="s">
        <v>277</v>
      </c>
      <c r="B331" s="198"/>
      <c r="C331" s="80">
        <f>SUM(C332+C333+C334)</f>
        <v>237025</v>
      </c>
      <c r="D331" s="80">
        <f>SUM(D332+D333+D334)</f>
        <v>151300</v>
      </c>
      <c r="E331" s="80">
        <f>SUM(E332+E333+E334)</f>
        <v>152051</v>
      </c>
      <c r="F331" s="106">
        <f t="shared" si="73"/>
        <v>64.14977323067187</v>
      </c>
      <c r="G331" s="106">
        <f aca="true" t="shared" si="91" ref="G331:G336">E331/D331*100</f>
        <v>100.49636483807005</v>
      </c>
    </row>
    <row r="332" spans="1:7" ht="15">
      <c r="A332" s="254">
        <v>322</v>
      </c>
      <c r="B332" s="196" t="s">
        <v>59</v>
      </c>
      <c r="C332" s="31">
        <v>97605</v>
      </c>
      <c r="D332" s="31">
        <v>100500</v>
      </c>
      <c r="E332" s="31">
        <v>88148</v>
      </c>
      <c r="F332" s="106">
        <f t="shared" si="73"/>
        <v>90.31094718508274</v>
      </c>
      <c r="G332" s="106">
        <f t="shared" si="91"/>
        <v>87.70945273631841</v>
      </c>
    </row>
    <row r="333" spans="1:7" ht="15">
      <c r="A333" s="254">
        <v>323</v>
      </c>
      <c r="B333" s="221" t="s">
        <v>60</v>
      </c>
      <c r="C333" s="31">
        <v>135992</v>
      </c>
      <c r="D333" s="31">
        <v>44800</v>
      </c>
      <c r="E333" s="31">
        <v>58036</v>
      </c>
      <c r="F333" s="106">
        <f aca="true" t="shared" si="92" ref="F333:F362">E333/C333*100</f>
        <v>42.67603976704512</v>
      </c>
      <c r="G333" s="106">
        <f t="shared" si="91"/>
        <v>129.54464285714286</v>
      </c>
    </row>
    <row r="334" spans="1:7" ht="15">
      <c r="A334" s="254">
        <v>329</v>
      </c>
      <c r="B334" s="196" t="s">
        <v>167</v>
      </c>
      <c r="C334" s="31">
        <v>3428</v>
      </c>
      <c r="D334" s="31">
        <v>6000</v>
      </c>
      <c r="E334" s="31">
        <v>5867</v>
      </c>
      <c r="F334" s="106">
        <f t="shared" si="92"/>
        <v>171.14935822637105</v>
      </c>
      <c r="G334" s="106">
        <f t="shared" si="91"/>
        <v>97.78333333333333</v>
      </c>
    </row>
    <row r="335" spans="1:7" ht="15">
      <c r="A335" s="105" t="s">
        <v>252</v>
      </c>
      <c r="B335" s="198"/>
      <c r="C335" s="80">
        <f>SUM(C336+C337+C338)</f>
        <v>13858</v>
      </c>
      <c r="D335" s="80">
        <f>SUM(D336+D337+D338)</f>
        <v>19700</v>
      </c>
      <c r="E335" s="80">
        <f>SUM(E336+E337+E338)</f>
        <v>18806</v>
      </c>
      <c r="F335" s="106">
        <f t="shared" si="92"/>
        <v>135.70500793765333</v>
      </c>
      <c r="G335" s="106">
        <f t="shared" si="91"/>
        <v>95.46192893401016</v>
      </c>
    </row>
    <row r="336" spans="1:7" ht="15">
      <c r="A336" s="254">
        <v>322</v>
      </c>
      <c r="B336" s="196" t="s">
        <v>59</v>
      </c>
      <c r="C336" s="31">
        <v>13009</v>
      </c>
      <c r="D336" s="31">
        <v>18000</v>
      </c>
      <c r="E336" s="31">
        <v>17406</v>
      </c>
      <c r="F336" s="106">
        <f t="shared" si="92"/>
        <v>133.79967714659082</v>
      </c>
      <c r="G336" s="106">
        <f t="shared" si="91"/>
        <v>96.7</v>
      </c>
    </row>
    <row r="337" spans="1:7" ht="15">
      <c r="A337" s="254">
        <v>323</v>
      </c>
      <c r="B337" s="196" t="s">
        <v>60</v>
      </c>
      <c r="C337" s="94">
        <v>0</v>
      </c>
      <c r="D337" s="94">
        <v>700</v>
      </c>
      <c r="E337" s="94">
        <v>690</v>
      </c>
      <c r="F337" s="106" t="e">
        <f aca="true" t="shared" si="93" ref="F337">E337/C337*100</f>
        <v>#DIV/0!</v>
      </c>
      <c r="G337" s="106">
        <f aca="true" t="shared" si="94" ref="G337">E337/D337*100</f>
        <v>98.57142857142858</v>
      </c>
    </row>
    <row r="338" spans="1:7" ht="15">
      <c r="A338" s="254">
        <v>329</v>
      </c>
      <c r="B338" s="221" t="s">
        <v>69</v>
      </c>
      <c r="C338" s="31">
        <v>849</v>
      </c>
      <c r="D338" s="31">
        <v>1000</v>
      </c>
      <c r="E338" s="31">
        <v>710</v>
      </c>
      <c r="F338" s="106">
        <f t="shared" si="92"/>
        <v>83.62779740871613</v>
      </c>
      <c r="G338" s="106">
        <f aca="true" t="shared" si="95" ref="G338:G355">E338/D338*100</f>
        <v>71</v>
      </c>
    </row>
    <row r="339" spans="1:7" ht="15">
      <c r="A339" s="98" t="s">
        <v>189</v>
      </c>
      <c r="B339" s="229"/>
      <c r="C339" s="83">
        <f>SUM(C340+C343)</f>
        <v>13163</v>
      </c>
      <c r="D339" s="83">
        <f>SUM(D340+D343)</f>
        <v>44500</v>
      </c>
      <c r="E339" s="83">
        <f>SUM(E340+E343)</f>
        <v>43178</v>
      </c>
      <c r="F339" s="106">
        <f t="shared" si="92"/>
        <v>328.0255260958748</v>
      </c>
      <c r="G339" s="106">
        <f t="shared" si="95"/>
        <v>97.02921348314607</v>
      </c>
    </row>
    <row r="340" spans="1:7" ht="15">
      <c r="A340" s="105" t="s">
        <v>190</v>
      </c>
      <c r="B340" s="198"/>
      <c r="C340" s="80">
        <f>SUM(C341+C342)</f>
        <v>13163</v>
      </c>
      <c r="D340" s="80">
        <f>SUM(D341+D342)</f>
        <v>14500</v>
      </c>
      <c r="E340" s="80">
        <f>SUM(E341+E342)</f>
        <v>13178</v>
      </c>
      <c r="F340" s="106">
        <f t="shared" si="92"/>
        <v>100.11395578515535</v>
      </c>
      <c r="G340" s="106">
        <f t="shared" si="95"/>
        <v>90.88275862068966</v>
      </c>
    </row>
    <row r="341" spans="1:7" ht="15">
      <c r="A341" s="254">
        <v>322</v>
      </c>
      <c r="B341" s="196" t="s">
        <v>59</v>
      </c>
      <c r="C341" s="31">
        <v>8432</v>
      </c>
      <c r="D341" s="31">
        <v>14500</v>
      </c>
      <c r="E341" s="31">
        <v>13178</v>
      </c>
      <c r="F341" s="106">
        <f t="shared" si="92"/>
        <v>156.28557874762808</v>
      </c>
      <c r="G341" s="106">
        <f t="shared" si="95"/>
        <v>90.88275862068966</v>
      </c>
    </row>
    <row r="342" spans="1:7" ht="15">
      <c r="A342" s="254">
        <v>323</v>
      </c>
      <c r="B342" s="221" t="s">
        <v>60</v>
      </c>
      <c r="C342" s="31">
        <v>4731</v>
      </c>
      <c r="D342" s="31">
        <v>0</v>
      </c>
      <c r="E342" s="31">
        <v>0</v>
      </c>
      <c r="F342" s="106">
        <f t="shared" si="92"/>
        <v>0</v>
      </c>
      <c r="G342" s="106" t="e">
        <f t="shared" si="95"/>
        <v>#DIV/0!</v>
      </c>
    </row>
    <row r="343" spans="1:7" ht="27.75" customHeight="1">
      <c r="A343" s="349" t="s">
        <v>315</v>
      </c>
      <c r="B343" s="350"/>
      <c r="C343" s="244">
        <f>SUM(C344)</f>
        <v>0</v>
      </c>
      <c r="D343" s="244">
        <f aca="true" t="shared" si="96" ref="D343:E343">SUM(D344)</f>
        <v>30000</v>
      </c>
      <c r="E343" s="244">
        <f t="shared" si="96"/>
        <v>30000</v>
      </c>
      <c r="F343" s="106" t="e">
        <f aca="true" t="shared" si="97" ref="F343:F344">E343/C343*100</f>
        <v>#DIV/0!</v>
      </c>
      <c r="G343" s="106">
        <f aca="true" t="shared" si="98" ref="G343:G344">E343/D343*100</f>
        <v>100</v>
      </c>
    </row>
    <row r="344" spans="1:7" ht="15">
      <c r="A344" s="254">
        <v>386</v>
      </c>
      <c r="B344" s="196" t="s">
        <v>306</v>
      </c>
      <c r="C344" s="93">
        <v>0</v>
      </c>
      <c r="D344" s="93">
        <v>30000</v>
      </c>
      <c r="E344" s="93">
        <v>30000</v>
      </c>
      <c r="F344" s="106" t="e">
        <f t="shared" si="97"/>
        <v>#DIV/0!</v>
      </c>
      <c r="G344" s="106">
        <f t="shared" si="98"/>
        <v>100</v>
      </c>
    </row>
    <row r="345" spans="1:7" ht="15">
      <c r="A345" s="98" t="s">
        <v>183</v>
      </c>
      <c r="B345" s="229"/>
      <c r="C345" s="83">
        <f aca="true" t="shared" si="99" ref="C345:E346">SUM(C346)</f>
        <v>177649</v>
      </c>
      <c r="D345" s="83">
        <f t="shared" si="99"/>
        <v>99800</v>
      </c>
      <c r="E345" s="83">
        <f t="shared" si="99"/>
        <v>100269</v>
      </c>
      <c r="F345" s="106">
        <f t="shared" si="92"/>
        <v>56.44219781704371</v>
      </c>
      <c r="G345" s="106">
        <f t="shared" si="95"/>
        <v>100.46993987975952</v>
      </c>
    </row>
    <row r="346" spans="1:7" ht="15">
      <c r="A346" s="99" t="s">
        <v>184</v>
      </c>
      <c r="B346" s="230"/>
      <c r="C346" s="81">
        <f t="shared" si="99"/>
        <v>177649</v>
      </c>
      <c r="D346" s="81">
        <f t="shared" si="99"/>
        <v>99800</v>
      </c>
      <c r="E346" s="81">
        <f t="shared" si="99"/>
        <v>100269</v>
      </c>
      <c r="F346" s="106">
        <f t="shared" si="92"/>
        <v>56.44219781704371</v>
      </c>
      <c r="G346" s="106">
        <f t="shared" si="95"/>
        <v>100.46993987975952</v>
      </c>
    </row>
    <row r="347" spans="1:7" ht="15">
      <c r="A347" s="96" t="s">
        <v>185</v>
      </c>
      <c r="B347" s="218"/>
      <c r="C347" s="80">
        <f>SUM(C348+C349+C350)</f>
        <v>177649</v>
      </c>
      <c r="D347" s="80">
        <f>SUM(D348+D349+D350)</f>
        <v>99800</v>
      </c>
      <c r="E347" s="80">
        <f>SUM(E348+E349+E350)</f>
        <v>100269</v>
      </c>
      <c r="F347" s="106">
        <f t="shared" si="92"/>
        <v>56.44219781704371</v>
      </c>
      <c r="G347" s="106">
        <f t="shared" si="95"/>
        <v>100.46993987975952</v>
      </c>
    </row>
    <row r="348" spans="1:7" ht="15">
      <c r="A348" s="254">
        <v>322</v>
      </c>
      <c r="B348" s="196" t="s">
        <v>59</v>
      </c>
      <c r="C348" s="31">
        <v>93441</v>
      </c>
      <c r="D348" s="31">
        <v>88800</v>
      </c>
      <c r="E348" s="31">
        <v>88535</v>
      </c>
      <c r="F348" s="106">
        <f t="shared" si="92"/>
        <v>94.7496281075759</v>
      </c>
      <c r="G348" s="106">
        <f t="shared" si="95"/>
        <v>99.70157657657658</v>
      </c>
    </row>
    <row r="349" spans="1:7" ht="15">
      <c r="A349" s="254">
        <v>323</v>
      </c>
      <c r="B349" s="196" t="s">
        <v>60</v>
      </c>
      <c r="C349" s="31">
        <v>11228</v>
      </c>
      <c r="D349" s="31">
        <v>11000</v>
      </c>
      <c r="E349" s="31">
        <v>11734</v>
      </c>
      <c r="F349" s="106">
        <f t="shared" si="92"/>
        <v>104.50659066619166</v>
      </c>
      <c r="G349" s="106">
        <f t="shared" si="95"/>
        <v>106.67272727272727</v>
      </c>
    </row>
    <row r="350" spans="1:7" ht="15">
      <c r="A350" s="254">
        <v>451</v>
      </c>
      <c r="B350" s="231" t="s">
        <v>83</v>
      </c>
      <c r="C350" s="31">
        <v>72980</v>
      </c>
      <c r="D350" s="31">
        <v>0</v>
      </c>
      <c r="E350" s="31">
        <v>0</v>
      </c>
      <c r="F350" s="106">
        <f t="shared" si="92"/>
        <v>0</v>
      </c>
      <c r="G350" s="106" t="e">
        <f t="shared" si="95"/>
        <v>#DIV/0!</v>
      </c>
    </row>
    <row r="351" spans="1:7" ht="15">
      <c r="A351" s="100" t="s">
        <v>186</v>
      </c>
      <c r="B351" s="232"/>
      <c r="C351" s="82">
        <f>SUM(C352+C356)</f>
        <v>954385</v>
      </c>
      <c r="D351" s="82">
        <f aca="true" t="shared" si="100" ref="D351:E351">SUM(D352+D356)</f>
        <v>1817700</v>
      </c>
      <c r="E351" s="82">
        <f t="shared" si="100"/>
        <v>1709305</v>
      </c>
      <c r="F351" s="106">
        <f t="shared" si="92"/>
        <v>179.10015350199342</v>
      </c>
      <c r="G351" s="106">
        <f t="shared" si="95"/>
        <v>94.03669472410189</v>
      </c>
    </row>
    <row r="352" spans="1:7" ht="15">
      <c r="A352" s="101" t="s">
        <v>173</v>
      </c>
      <c r="B352" s="233"/>
      <c r="C352" s="83">
        <f aca="true" t="shared" si="101" ref="C352:E354">SUM(C353)</f>
        <v>936711</v>
      </c>
      <c r="D352" s="83">
        <f>SUM(D353)</f>
        <v>1622700</v>
      </c>
      <c r="E352" s="83">
        <f t="shared" si="101"/>
        <v>1515029</v>
      </c>
      <c r="F352" s="106">
        <f t="shared" si="92"/>
        <v>161.73921305504047</v>
      </c>
      <c r="G352" s="106">
        <f t="shared" si="95"/>
        <v>93.36470080729649</v>
      </c>
    </row>
    <row r="353" spans="1:7" ht="15">
      <c r="A353" s="99" t="s">
        <v>187</v>
      </c>
      <c r="B353" s="230"/>
      <c r="C353" s="81">
        <f t="shared" si="101"/>
        <v>936711</v>
      </c>
      <c r="D353" s="81">
        <f>SUM(D354)</f>
        <v>1622700</v>
      </c>
      <c r="E353" s="81">
        <f t="shared" si="101"/>
        <v>1515029</v>
      </c>
      <c r="F353" s="106">
        <f t="shared" si="92"/>
        <v>161.73921305504047</v>
      </c>
      <c r="G353" s="106">
        <f t="shared" si="95"/>
        <v>93.36470080729649</v>
      </c>
    </row>
    <row r="354" spans="1:7" ht="15">
      <c r="A354" s="96" t="s">
        <v>188</v>
      </c>
      <c r="B354" s="218"/>
      <c r="C354" s="80">
        <f>SUM(C355)</f>
        <v>936711</v>
      </c>
      <c r="D354" s="80">
        <f aca="true" t="shared" si="102" ref="D354">SUM(D355)</f>
        <v>1622700</v>
      </c>
      <c r="E354" s="80">
        <f t="shared" si="101"/>
        <v>1515029</v>
      </c>
      <c r="F354" s="106">
        <f t="shared" si="92"/>
        <v>161.73921305504047</v>
      </c>
      <c r="G354" s="106">
        <f t="shared" si="95"/>
        <v>93.36470080729649</v>
      </c>
    </row>
    <row r="355" spans="1:7" ht="15">
      <c r="A355" s="254">
        <v>421</v>
      </c>
      <c r="B355" s="196" t="s">
        <v>78</v>
      </c>
      <c r="C355" s="31">
        <v>936711</v>
      </c>
      <c r="D355" s="31">
        <v>1622700</v>
      </c>
      <c r="E355" s="31">
        <v>1515029</v>
      </c>
      <c r="F355" s="106">
        <f t="shared" si="92"/>
        <v>161.73921305504047</v>
      </c>
      <c r="G355" s="106">
        <f t="shared" si="95"/>
        <v>93.36470080729649</v>
      </c>
    </row>
    <row r="356" spans="1:7" ht="15">
      <c r="A356" s="98" t="s">
        <v>183</v>
      </c>
      <c r="B356" s="229"/>
      <c r="C356" s="83">
        <f>SUM(C357)</f>
        <v>17674</v>
      </c>
      <c r="D356" s="83">
        <f aca="true" t="shared" si="103" ref="D356:E356">SUM(D357)</f>
        <v>195000</v>
      </c>
      <c r="E356" s="83">
        <f t="shared" si="103"/>
        <v>194276</v>
      </c>
      <c r="F356" s="106">
        <f t="shared" si="92"/>
        <v>1099.2191920334956</v>
      </c>
      <c r="G356" s="106">
        <f aca="true" t="shared" si="104" ref="G356">E356/D356*100</f>
        <v>99.62871794871795</v>
      </c>
    </row>
    <row r="357" spans="1:7" ht="15">
      <c r="A357" s="97" t="s">
        <v>258</v>
      </c>
      <c r="B357" s="220"/>
      <c r="C357" s="81">
        <f aca="true" t="shared" si="105" ref="C357:E358">SUM(C358)</f>
        <v>17674</v>
      </c>
      <c r="D357" s="81">
        <f t="shared" si="105"/>
        <v>195000</v>
      </c>
      <c r="E357" s="81">
        <f t="shared" si="105"/>
        <v>194276</v>
      </c>
      <c r="F357" s="106">
        <f t="shared" si="92"/>
        <v>1099.2191920334956</v>
      </c>
      <c r="G357" s="106">
        <f aca="true" t="shared" si="106" ref="G357:G392">E357/D357*100</f>
        <v>99.62871794871795</v>
      </c>
    </row>
    <row r="358" spans="1:7" ht="15">
      <c r="A358" s="96" t="s">
        <v>259</v>
      </c>
      <c r="B358" s="218"/>
      <c r="C358" s="80">
        <f t="shared" si="105"/>
        <v>17674</v>
      </c>
      <c r="D358" s="80">
        <f t="shared" si="105"/>
        <v>195000</v>
      </c>
      <c r="E358" s="80">
        <f t="shared" si="105"/>
        <v>194276</v>
      </c>
      <c r="F358" s="106">
        <f t="shared" si="92"/>
        <v>1099.2191920334956</v>
      </c>
      <c r="G358" s="106">
        <f t="shared" si="106"/>
        <v>99.62871794871795</v>
      </c>
    </row>
    <row r="359" spans="1:7" ht="15">
      <c r="A359" s="254">
        <v>411</v>
      </c>
      <c r="B359" s="196" t="s">
        <v>75</v>
      </c>
      <c r="C359" s="31">
        <v>17674</v>
      </c>
      <c r="D359" s="31">
        <v>195000</v>
      </c>
      <c r="E359" s="31">
        <v>194276</v>
      </c>
      <c r="F359" s="106">
        <f t="shared" si="92"/>
        <v>1099.2191920334956</v>
      </c>
      <c r="G359" s="106">
        <f t="shared" si="106"/>
        <v>99.62871794871795</v>
      </c>
    </row>
    <row r="360" spans="1:7" ht="15">
      <c r="A360" s="57" t="s">
        <v>191</v>
      </c>
      <c r="B360" s="234"/>
      <c r="C360" s="57">
        <f aca="true" t="shared" si="107" ref="C360:E363">SUM(C361)</f>
        <v>153002</v>
      </c>
      <c r="D360" s="57">
        <f t="shared" si="107"/>
        <v>179362</v>
      </c>
      <c r="E360" s="57">
        <f t="shared" si="107"/>
        <v>178750</v>
      </c>
      <c r="F360" s="106">
        <f t="shared" si="92"/>
        <v>116.82853818904329</v>
      </c>
      <c r="G360" s="106">
        <f t="shared" si="106"/>
        <v>99.65879060224574</v>
      </c>
    </row>
    <row r="361" spans="1:7" ht="15">
      <c r="A361" s="62" t="s">
        <v>192</v>
      </c>
      <c r="B361" s="214"/>
      <c r="C361" s="82">
        <f t="shared" si="107"/>
        <v>153002</v>
      </c>
      <c r="D361" s="82">
        <f t="shared" si="107"/>
        <v>179362</v>
      </c>
      <c r="E361" s="82">
        <f t="shared" si="107"/>
        <v>178750</v>
      </c>
      <c r="F361" s="106">
        <f t="shared" si="92"/>
        <v>116.82853818904329</v>
      </c>
      <c r="G361" s="106">
        <f t="shared" si="106"/>
        <v>99.65879060224574</v>
      </c>
    </row>
    <row r="362" spans="1:7" ht="15">
      <c r="A362" s="61" t="s">
        <v>178</v>
      </c>
      <c r="B362" s="215"/>
      <c r="C362" s="83">
        <f t="shared" si="107"/>
        <v>153002</v>
      </c>
      <c r="D362" s="83">
        <f t="shared" si="107"/>
        <v>179362</v>
      </c>
      <c r="E362" s="83">
        <f t="shared" si="107"/>
        <v>178750</v>
      </c>
      <c r="F362" s="106">
        <f t="shared" si="92"/>
        <v>116.82853818904329</v>
      </c>
      <c r="G362" s="106">
        <f t="shared" si="106"/>
        <v>99.65879060224574</v>
      </c>
    </row>
    <row r="363" spans="1:7" ht="15">
      <c r="A363" s="60" t="s">
        <v>193</v>
      </c>
      <c r="B363" s="216"/>
      <c r="C363" s="81">
        <f t="shared" si="107"/>
        <v>153002</v>
      </c>
      <c r="D363" s="81">
        <f t="shared" si="107"/>
        <v>179362</v>
      </c>
      <c r="E363" s="81">
        <f t="shared" si="107"/>
        <v>178750</v>
      </c>
      <c r="F363" s="106">
        <f aca="true" t="shared" si="108" ref="F363:F396">E363/C363*100</f>
        <v>116.82853818904329</v>
      </c>
      <c r="G363" s="106">
        <f t="shared" si="106"/>
        <v>99.65879060224574</v>
      </c>
    </row>
    <row r="364" spans="1:7" ht="15">
      <c r="A364" s="52" t="s">
        <v>194</v>
      </c>
      <c r="B364" s="217"/>
      <c r="C364" s="80">
        <f>SUM(C365+C366+C367)</f>
        <v>153002</v>
      </c>
      <c r="D364" s="80">
        <f>SUM(D365+D366+D367)</f>
        <v>179362</v>
      </c>
      <c r="E364" s="80">
        <f>SUM(E365+E366+E367)</f>
        <v>178750</v>
      </c>
      <c r="F364" s="106">
        <f t="shared" si="108"/>
        <v>116.82853818904329</v>
      </c>
      <c r="G364" s="106">
        <f t="shared" si="106"/>
        <v>99.65879060224574</v>
      </c>
    </row>
    <row r="365" spans="1:7" ht="15">
      <c r="A365" s="250">
        <v>311</v>
      </c>
      <c r="B365" s="196" t="s">
        <v>54</v>
      </c>
      <c r="C365" s="88">
        <v>128613</v>
      </c>
      <c r="D365" s="88">
        <v>147453</v>
      </c>
      <c r="E365" s="88">
        <v>147453</v>
      </c>
      <c r="F365" s="106">
        <f t="shared" si="108"/>
        <v>114.64859695365166</v>
      </c>
      <c r="G365" s="106">
        <f t="shared" si="106"/>
        <v>100</v>
      </c>
    </row>
    <row r="366" spans="1:7" ht="15">
      <c r="A366" s="250">
        <v>313</v>
      </c>
      <c r="B366" s="197" t="s">
        <v>56</v>
      </c>
      <c r="C366" s="88">
        <v>22121</v>
      </c>
      <c r="D366" s="88">
        <v>24409</v>
      </c>
      <c r="E366" s="88">
        <v>24239</v>
      </c>
      <c r="F366" s="106">
        <f t="shared" si="108"/>
        <v>109.5746123592966</v>
      </c>
      <c r="G366" s="106">
        <f t="shared" si="106"/>
        <v>99.3035355811381</v>
      </c>
    </row>
    <row r="367" spans="1:7" ht="15">
      <c r="A367" s="250">
        <v>321</v>
      </c>
      <c r="B367" s="197" t="s">
        <v>58</v>
      </c>
      <c r="C367" s="88">
        <v>2268</v>
      </c>
      <c r="D367" s="88">
        <v>7500</v>
      </c>
      <c r="E367" s="88">
        <v>7058</v>
      </c>
      <c r="F367" s="106">
        <f t="shared" si="108"/>
        <v>311.19929453262785</v>
      </c>
      <c r="G367" s="106">
        <f t="shared" si="106"/>
        <v>94.10666666666667</v>
      </c>
    </row>
    <row r="368" spans="1:7" ht="15">
      <c r="A368" s="140" t="s">
        <v>195</v>
      </c>
      <c r="B368" s="235"/>
      <c r="C368" s="84">
        <f aca="true" t="shared" si="109" ref="C368:E369">SUM(C369)</f>
        <v>996570</v>
      </c>
      <c r="D368" s="84">
        <f t="shared" si="109"/>
        <v>1317275</v>
      </c>
      <c r="E368" s="84">
        <f t="shared" si="109"/>
        <v>1248649</v>
      </c>
      <c r="F368" s="106">
        <f t="shared" si="108"/>
        <v>125.29466068615352</v>
      </c>
      <c r="G368" s="106">
        <f t="shared" si="106"/>
        <v>94.7903057448141</v>
      </c>
    </row>
    <row r="369" spans="1:7" ht="15">
      <c r="A369" s="59" t="s">
        <v>196</v>
      </c>
      <c r="B369" s="236"/>
      <c r="C369" s="77">
        <f t="shared" si="109"/>
        <v>996570</v>
      </c>
      <c r="D369" s="77">
        <f t="shared" si="109"/>
        <v>1317275</v>
      </c>
      <c r="E369" s="77">
        <f t="shared" si="109"/>
        <v>1248649</v>
      </c>
      <c r="F369" s="106">
        <f t="shared" si="108"/>
        <v>125.29466068615352</v>
      </c>
      <c r="G369" s="106">
        <f t="shared" si="106"/>
        <v>94.7903057448141</v>
      </c>
    </row>
    <row r="370" spans="1:7" ht="15">
      <c r="A370" s="141" t="s">
        <v>178</v>
      </c>
      <c r="B370" s="202"/>
      <c r="C370" s="78">
        <f>SUM(C371+C381+C384+C387+C390)</f>
        <v>996570</v>
      </c>
      <c r="D370" s="78">
        <f>SUM(D371+D381+D384+D387+D390)</f>
        <v>1317275</v>
      </c>
      <c r="E370" s="78">
        <f>SUM(E371+E381+E384+E387+E390)</f>
        <v>1248649</v>
      </c>
      <c r="F370" s="106">
        <f t="shared" si="108"/>
        <v>125.29466068615352</v>
      </c>
      <c r="G370" s="106">
        <f t="shared" si="106"/>
        <v>94.7903057448141</v>
      </c>
    </row>
    <row r="371" spans="1:7" ht="15">
      <c r="A371" s="144" t="s">
        <v>197</v>
      </c>
      <c r="B371" s="203"/>
      <c r="C371" s="79">
        <f>SUM(C372+C374+C376+C378)</f>
        <v>101361</v>
      </c>
      <c r="D371" s="79">
        <f>SUM(D372+D374+D376+D378)</f>
        <v>106970</v>
      </c>
      <c r="E371" s="79">
        <f>SUM(E372+E374+E376+E378)</f>
        <v>94764</v>
      </c>
      <c r="F371" s="106">
        <f t="shared" si="108"/>
        <v>93.49157960162192</v>
      </c>
      <c r="G371" s="106">
        <f t="shared" si="106"/>
        <v>88.58932410956342</v>
      </c>
    </row>
    <row r="372" spans="1:7" ht="15">
      <c r="A372" s="54" t="s">
        <v>198</v>
      </c>
      <c r="B372" s="237"/>
      <c r="C372" s="76">
        <f>SUM(C373)</f>
        <v>41458</v>
      </c>
      <c r="D372" s="76">
        <f aca="true" t="shared" si="110" ref="D372:E372">SUM(D373)</f>
        <v>41970</v>
      </c>
      <c r="E372" s="76">
        <f t="shared" si="110"/>
        <v>39641</v>
      </c>
      <c r="F372" s="106">
        <f t="shared" si="108"/>
        <v>95.61725119397944</v>
      </c>
      <c r="G372" s="106">
        <f t="shared" si="106"/>
        <v>94.45079818918275</v>
      </c>
    </row>
    <row r="373" spans="1:7" ht="15">
      <c r="A373" s="255">
        <v>329</v>
      </c>
      <c r="B373" s="196" t="s">
        <v>61</v>
      </c>
      <c r="C373" s="88">
        <v>41458</v>
      </c>
      <c r="D373" s="88">
        <v>41970</v>
      </c>
      <c r="E373" s="88">
        <v>39641</v>
      </c>
      <c r="F373" s="106">
        <f t="shared" si="108"/>
        <v>95.61725119397944</v>
      </c>
      <c r="G373" s="106">
        <f t="shared" si="106"/>
        <v>94.45079818918275</v>
      </c>
    </row>
    <row r="374" spans="1:7" ht="15">
      <c r="A374" s="54" t="s">
        <v>199</v>
      </c>
      <c r="B374" s="238"/>
      <c r="C374" s="76">
        <f aca="true" t="shared" si="111" ref="C374:E374">SUM(C375)</f>
        <v>20000</v>
      </c>
      <c r="D374" s="76">
        <f t="shared" si="111"/>
        <v>20000</v>
      </c>
      <c r="E374" s="76">
        <f t="shared" si="111"/>
        <v>12129</v>
      </c>
      <c r="F374" s="106">
        <f t="shared" si="108"/>
        <v>60.645</v>
      </c>
      <c r="G374" s="106">
        <f t="shared" si="106"/>
        <v>60.645</v>
      </c>
    </row>
    <row r="375" spans="1:7" ht="15">
      <c r="A375" s="256">
        <v>385</v>
      </c>
      <c r="B375" s="196" t="s">
        <v>72</v>
      </c>
      <c r="C375" s="88">
        <v>20000</v>
      </c>
      <c r="D375" s="88">
        <v>20000</v>
      </c>
      <c r="E375" s="88">
        <v>12129</v>
      </c>
      <c r="F375" s="106">
        <f t="shared" si="108"/>
        <v>60.645</v>
      </c>
      <c r="G375" s="106">
        <f t="shared" si="106"/>
        <v>60.645</v>
      </c>
    </row>
    <row r="376" spans="1:7" ht="15">
      <c r="A376" s="55" t="s">
        <v>200</v>
      </c>
      <c r="B376" s="238" t="s">
        <v>201</v>
      </c>
      <c r="C376" s="76">
        <f aca="true" t="shared" si="112" ref="C376:E376">SUM(C377)</f>
        <v>25504</v>
      </c>
      <c r="D376" s="76">
        <f t="shared" si="112"/>
        <v>29000</v>
      </c>
      <c r="E376" s="76">
        <f t="shared" si="112"/>
        <v>28479</v>
      </c>
      <c r="F376" s="106">
        <f t="shared" si="108"/>
        <v>111.66483688833124</v>
      </c>
      <c r="G376" s="106">
        <f t="shared" si="106"/>
        <v>98.20344827586207</v>
      </c>
    </row>
    <row r="377" spans="1:7" ht="15">
      <c r="A377" s="256">
        <v>329</v>
      </c>
      <c r="B377" s="196" t="s">
        <v>61</v>
      </c>
      <c r="C377" s="88">
        <v>25504</v>
      </c>
      <c r="D377" s="88">
        <v>29000</v>
      </c>
      <c r="E377" s="88">
        <v>28479</v>
      </c>
      <c r="F377" s="106">
        <f t="shared" si="108"/>
        <v>111.66483688833124</v>
      </c>
      <c r="G377" s="106">
        <f t="shared" si="106"/>
        <v>98.20344827586207</v>
      </c>
    </row>
    <row r="378" spans="1:7" ht="15">
      <c r="A378" s="55" t="s">
        <v>202</v>
      </c>
      <c r="B378" s="238"/>
      <c r="C378" s="76">
        <f>SUM(C379+C380)</f>
        <v>14399</v>
      </c>
      <c r="D378" s="76">
        <f>SUM(D379+D380)</f>
        <v>16000</v>
      </c>
      <c r="E378" s="76">
        <f>SUM(E379+E380)</f>
        <v>14515</v>
      </c>
      <c r="F378" s="106">
        <f t="shared" si="108"/>
        <v>100.80561150079868</v>
      </c>
      <c r="G378" s="106">
        <f t="shared" si="106"/>
        <v>90.71875</v>
      </c>
    </row>
    <row r="379" spans="1:7" ht="15">
      <c r="A379" s="256">
        <v>381</v>
      </c>
      <c r="B379" s="196" t="s">
        <v>70</v>
      </c>
      <c r="C379" s="88">
        <v>12599</v>
      </c>
      <c r="D379" s="88">
        <v>12000</v>
      </c>
      <c r="E379" s="88">
        <v>11762</v>
      </c>
      <c r="F379" s="106">
        <f t="shared" si="108"/>
        <v>93.35661560441305</v>
      </c>
      <c r="G379" s="106">
        <f t="shared" si="106"/>
        <v>98.01666666666667</v>
      </c>
    </row>
    <row r="380" spans="1:7" ht="15">
      <c r="A380" s="256">
        <v>329</v>
      </c>
      <c r="B380" s="196" t="s">
        <v>69</v>
      </c>
      <c r="C380" s="94">
        <v>1800</v>
      </c>
      <c r="D380" s="94">
        <v>4000</v>
      </c>
      <c r="E380" s="94">
        <v>2753</v>
      </c>
      <c r="F380" s="106">
        <f t="shared" si="108"/>
        <v>152.94444444444443</v>
      </c>
      <c r="G380" s="106">
        <f t="shared" si="106"/>
        <v>68.825</v>
      </c>
    </row>
    <row r="381" spans="1:7" ht="15">
      <c r="A381" s="58" t="s">
        <v>203</v>
      </c>
      <c r="B381" s="220"/>
      <c r="C381" s="79">
        <f>SUM(C382)</f>
        <v>61000</v>
      </c>
      <c r="D381" s="79">
        <f aca="true" t="shared" si="113" ref="D381:E381">SUM(D382)</f>
        <v>40000</v>
      </c>
      <c r="E381" s="79">
        <f t="shared" si="113"/>
        <v>40000</v>
      </c>
      <c r="F381" s="106">
        <f t="shared" si="108"/>
        <v>65.57377049180327</v>
      </c>
      <c r="G381" s="106">
        <f t="shared" si="106"/>
        <v>100</v>
      </c>
    </row>
    <row r="382" spans="1:7" ht="15">
      <c r="A382" s="55" t="s">
        <v>204</v>
      </c>
      <c r="B382" s="238"/>
      <c r="C382" s="76">
        <f aca="true" t="shared" si="114" ref="C382:E382">SUM(C383)</f>
        <v>61000</v>
      </c>
      <c r="D382" s="76">
        <f t="shared" si="114"/>
        <v>40000</v>
      </c>
      <c r="E382" s="76">
        <f t="shared" si="114"/>
        <v>40000</v>
      </c>
      <c r="F382" s="106">
        <f t="shared" si="108"/>
        <v>65.57377049180327</v>
      </c>
      <c r="G382" s="106">
        <f t="shared" si="106"/>
        <v>100</v>
      </c>
    </row>
    <row r="383" spans="1:7" ht="15">
      <c r="A383" s="256">
        <v>381</v>
      </c>
      <c r="B383" s="196" t="s">
        <v>70</v>
      </c>
      <c r="C383" s="88">
        <v>61000</v>
      </c>
      <c r="D383" s="88">
        <v>40000</v>
      </c>
      <c r="E383" s="88">
        <v>40000</v>
      </c>
      <c r="F383" s="106">
        <f t="shared" si="108"/>
        <v>65.57377049180327</v>
      </c>
      <c r="G383" s="106">
        <f t="shared" si="106"/>
        <v>100</v>
      </c>
    </row>
    <row r="384" spans="1:7" ht="15">
      <c r="A384" s="58" t="s">
        <v>205</v>
      </c>
      <c r="B384" s="220"/>
      <c r="C384" s="79">
        <f aca="true" t="shared" si="115" ref="C384:E385">SUM(C385)</f>
        <v>4800</v>
      </c>
      <c r="D384" s="79">
        <f t="shared" si="115"/>
        <v>40500</v>
      </c>
      <c r="E384" s="79">
        <f t="shared" si="115"/>
        <v>40416</v>
      </c>
      <c r="F384" s="106">
        <f t="shared" si="108"/>
        <v>842</v>
      </c>
      <c r="G384" s="106">
        <f t="shared" si="106"/>
        <v>99.79259259259258</v>
      </c>
    </row>
    <row r="385" spans="1:7" ht="15">
      <c r="A385" s="55" t="s">
        <v>206</v>
      </c>
      <c r="B385" s="238"/>
      <c r="C385" s="76">
        <f t="shared" si="115"/>
        <v>4800</v>
      </c>
      <c r="D385" s="76">
        <f t="shared" si="115"/>
        <v>40500</v>
      </c>
      <c r="E385" s="76">
        <f t="shared" si="115"/>
        <v>40416</v>
      </c>
      <c r="F385" s="106">
        <f t="shared" si="108"/>
        <v>842</v>
      </c>
      <c r="G385" s="106">
        <f t="shared" si="106"/>
        <v>99.79259259259258</v>
      </c>
    </row>
    <row r="386" spans="1:7" ht="15">
      <c r="A386" s="256">
        <v>329</v>
      </c>
      <c r="B386" s="196" t="s">
        <v>61</v>
      </c>
      <c r="C386" s="88">
        <v>4800</v>
      </c>
      <c r="D386" s="88">
        <v>40500</v>
      </c>
      <c r="E386" s="88">
        <v>40416</v>
      </c>
      <c r="F386" s="106">
        <f t="shared" si="108"/>
        <v>842</v>
      </c>
      <c r="G386" s="106">
        <f t="shared" si="106"/>
        <v>99.79259259259258</v>
      </c>
    </row>
    <row r="387" spans="1:7" ht="15">
      <c r="A387" s="58" t="s">
        <v>207</v>
      </c>
      <c r="B387" s="220"/>
      <c r="C387" s="79">
        <f aca="true" t="shared" si="116" ref="C387:E388">SUM(C388)</f>
        <v>13000</v>
      </c>
      <c r="D387" s="79">
        <f t="shared" si="116"/>
        <v>5000</v>
      </c>
      <c r="E387" s="79">
        <f t="shared" si="116"/>
        <v>5000</v>
      </c>
      <c r="F387" s="106">
        <f t="shared" si="108"/>
        <v>38.46153846153847</v>
      </c>
      <c r="G387" s="106">
        <f t="shared" si="106"/>
        <v>100</v>
      </c>
    </row>
    <row r="388" spans="1:7" ht="15">
      <c r="A388" s="55" t="s">
        <v>208</v>
      </c>
      <c r="B388" s="238"/>
      <c r="C388" s="76">
        <f t="shared" si="116"/>
        <v>13000</v>
      </c>
      <c r="D388" s="76">
        <f t="shared" si="116"/>
        <v>5000</v>
      </c>
      <c r="E388" s="76">
        <f t="shared" si="116"/>
        <v>5000</v>
      </c>
      <c r="F388" s="106">
        <f t="shared" si="108"/>
        <v>38.46153846153847</v>
      </c>
      <c r="G388" s="106">
        <f t="shared" si="106"/>
        <v>100</v>
      </c>
    </row>
    <row r="389" spans="1:7" ht="15">
      <c r="A389" s="256">
        <v>329</v>
      </c>
      <c r="B389" s="196" t="s">
        <v>61</v>
      </c>
      <c r="C389" s="88">
        <v>13000</v>
      </c>
      <c r="D389" s="88">
        <v>5000</v>
      </c>
      <c r="E389" s="88">
        <v>5000</v>
      </c>
      <c r="F389" s="106">
        <f t="shared" si="108"/>
        <v>38.46153846153847</v>
      </c>
      <c r="G389" s="106">
        <f t="shared" si="106"/>
        <v>100</v>
      </c>
    </row>
    <row r="390" spans="1:7" ht="15">
      <c r="A390" s="58" t="s">
        <v>209</v>
      </c>
      <c r="B390" s="220"/>
      <c r="C390" s="79">
        <f>SUM(C391+C395)</f>
        <v>816409</v>
      </c>
      <c r="D390" s="79">
        <f>SUM(D391+D395)</f>
        <v>1124805</v>
      </c>
      <c r="E390" s="79">
        <f>SUM(E391+E395)</f>
        <v>1068469</v>
      </c>
      <c r="F390" s="106">
        <f t="shared" si="108"/>
        <v>130.87423093082023</v>
      </c>
      <c r="G390" s="106">
        <f t="shared" si="106"/>
        <v>94.99148741337387</v>
      </c>
    </row>
    <row r="391" spans="1:7" ht="15">
      <c r="A391" s="55" t="s">
        <v>210</v>
      </c>
      <c r="B391" s="238"/>
      <c r="C391" s="76">
        <f>SUM(C392+C393+C394)</f>
        <v>76072</v>
      </c>
      <c r="D391" s="76">
        <f>SUM(D392+D393+D394)</f>
        <v>55200</v>
      </c>
      <c r="E391" s="76">
        <f>SUM(E392+E393+E394)</f>
        <v>51443</v>
      </c>
      <c r="F391" s="106">
        <f t="shared" si="108"/>
        <v>67.62409296455989</v>
      </c>
      <c r="G391" s="106">
        <f t="shared" si="106"/>
        <v>93.19384057971014</v>
      </c>
    </row>
    <row r="392" spans="1:7" ht="15">
      <c r="A392" s="256">
        <v>322</v>
      </c>
      <c r="B392" s="196" t="s">
        <v>59</v>
      </c>
      <c r="C392" s="88">
        <v>48106</v>
      </c>
      <c r="D392" s="88">
        <v>35200</v>
      </c>
      <c r="E392" s="88">
        <v>34070</v>
      </c>
      <c r="F392" s="106">
        <f t="shared" si="108"/>
        <v>70.8227663908868</v>
      </c>
      <c r="G392" s="106">
        <f t="shared" si="106"/>
        <v>96.78977272727273</v>
      </c>
    </row>
    <row r="393" spans="1:7" ht="15">
      <c r="A393" s="256">
        <v>323</v>
      </c>
      <c r="B393" s="196" t="s">
        <v>60</v>
      </c>
      <c r="C393" s="88">
        <v>19140</v>
      </c>
      <c r="D393" s="88">
        <v>10500</v>
      </c>
      <c r="E393" s="88">
        <v>11415</v>
      </c>
      <c r="F393" s="106">
        <f t="shared" si="108"/>
        <v>59.639498432601876</v>
      </c>
      <c r="G393" s="106">
        <f aca="true" t="shared" si="117" ref="G393:G397">E393/D393*100</f>
        <v>108.71428571428572</v>
      </c>
    </row>
    <row r="394" spans="1:7" ht="15">
      <c r="A394" s="256">
        <v>329</v>
      </c>
      <c r="B394" s="196" t="s">
        <v>61</v>
      </c>
      <c r="C394" s="88">
        <v>8826</v>
      </c>
      <c r="D394" s="88">
        <v>9500</v>
      </c>
      <c r="E394" s="88">
        <v>5958</v>
      </c>
      <c r="F394" s="106">
        <f t="shared" si="108"/>
        <v>67.50509857239973</v>
      </c>
      <c r="G394" s="106">
        <f t="shared" si="117"/>
        <v>62.71578947368421</v>
      </c>
    </row>
    <row r="395" spans="1:7" ht="15">
      <c r="A395" s="54" t="s">
        <v>211</v>
      </c>
      <c r="B395" s="238"/>
      <c r="C395" s="76">
        <f>SUM(C396:C397)</f>
        <v>740337</v>
      </c>
      <c r="D395" s="76">
        <f aca="true" t="shared" si="118" ref="D395:E395">SUM(D396:D397)</f>
        <v>1069605</v>
      </c>
      <c r="E395" s="76">
        <f t="shared" si="118"/>
        <v>1017026</v>
      </c>
      <c r="F395" s="106">
        <f t="shared" si="108"/>
        <v>137.37338536369248</v>
      </c>
      <c r="G395" s="106">
        <f t="shared" si="117"/>
        <v>95.08426007731826</v>
      </c>
    </row>
    <row r="396" spans="1:7" ht="15">
      <c r="A396" s="256">
        <v>421</v>
      </c>
      <c r="B396" s="196" t="s">
        <v>78</v>
      </c>
      <c r="C396" s="88">
        <v>740337</v>
      </c>
      <c r="D396" s="88">
        <v>1050200</v>
      </c>
      <c r="E396" s="88">
        <v>997623</v>
      </c>
      <c r="F396" s="106">
        <f t="shared" si="108"/>
        <v>134.7525518784013</v>
      </c>
      <c r="G396" s="106">
        <f t="shared" si="117"/>
        <v>94.99362026280708</v>
      </c>
    </row>
    <row r="397" spans="1:7" ht="15">
      <c r="A397" s="256">
        <v>422</v>
      </c>
      <c r="B397" s="196" t="s">
        <v>246</v>
      </c>
      <c r="C397" s="88">
        <v>0</v>
      </c>
      <c r="D397" s="88">
        <v>19405</v>
      </c>
      <c r="E397" s="88">
        <v>19403</v>
      </c>
      <c r="F397" s="106" t="e">
        <f aca="true" t="shared" si="119" ref="F397">E397/C397*100</f>
        <v>#DIV/0!</v>
      </c>
      <c r="G397" s="106">
        <f t="shared" si="117"/>
        <v>99.98969337799537</v>
      </c>
    </row>
    <row r="398" spans="1:7" ht="15">
      <c r="A398" s="351" t="s">
        <v>212</v>
      </c>
      <c r="B398" s="351"/>
      <c r="C398" s="351"/>
      <c r="D398" s="351"/>
      <c r="E398" s="351"/>
      <c r="F398" s="351"/>
      <c r="G398" s="351"/>
    </row>
    <row r="399" spans="1:7" ht="15">
      <c r="A399" s="142" t="s">
        <v>322</v>
      </c>
      <c r="B399" s="239"/>
      <c r="C399" s="143"/>
      <c r="D399" s="161"/>
      <c r="E399" s="143"/>
      <c r="F399" s="143"/>
      <c r="G399" s="143"/>
    </row>
    <row r="400" spans="1:7" ht="15">
      <c r="A400" s="102" t="s">
        <v>249</v>
      </c>
      <c r="B400" s="239"/>
      <c r="C400" s="6"/>
      <c r="D400" s="6"/>
      <c r="E400" s="6"/>
      <c r="F400" s="114"/>
      <c r="G400" s="114"/>
    </row>
    <row r="401" spans="1:7" ht="15">
      <c r="A401" s="102"/>
      <c r="B401" s="239"/>
      <c r="C401" s="6"/>
      <c r="D401" s="6"/>
      <c r="E401" s="6"/>
      <c r="F401" s="114"/>
      <c r="G401" s="114"/>
    </row>
    <row r="402" spans="1:7" ht="15">
      <c r="A402" s="103" t="s">
        <v>286</v>
      </c>
      <c r="B402" s="240"/>
      <c r="C402" s="159">
        <v>40000</v>
      </c>
      <c r="D402" s="6"/>
      <c r="E402" s="6"/>
      <c r="F402" s="114"/>
      <c r="G402" s="114"/>
    </row>
    <row r="403" spans="1:7" ht="15">
      <c r="A403" s="102"/>
      <c r="B403" s="241" t="s">
        <v>213</v>
      </c>
      <c r="C403" s="160">
        <f>SUM(C402:C402)</f>
        <v>40000</v>
      </c>
      <c r="D403" s="6"/>
      <c r="E403" s="6"/>
      <c r="F403" s="114"/>
      <c r="G403" s="114"/>
    </row>
    <row r="404" spans="1:7" ht="15">
      <c r="A404" s="102"/>
      <c r="B404" s="239"/>
      <c r="C404" s="153"/>
      <c r="D404" s="6"/>
      <c r="E404" s="6"/>
      <c r="F404" s="114"/>
      <c r="G404" s="114"/>
    </row>
    <row r="405" spans="1:7" ht="15">
      <c r="A405" s="102" t="s">
        <v>214</v>
      </c>
      <c r="B405" s="239"/>
      <c r="C405" s="153"/>
      <c r="D405" s="6"/>
      <c r="E405" s="6"/>
      <c r="F405" s="114"/>
      <c r="G405" s="114"/>
    </row>
    <row r="406" spans="1:7" ht="15">
      <c r="A406" s="102" t="s">
        <v>215</v>
      </c>
      <c r="B406" s="239"/>
      <c r="C406" s="160">
        <v>7841.18</v>
      </c>
      <c r="D406" s="6"/>
      <c r="E406" s="6"/>
      <c r="F406" s="114"/>
      <c r="G406" s="114"/>
    </row>
    <row r="407" spans="1:7" ht="15">
      <c r="A407" s="103" t="s">
        <v>270</v>
      </c>
      <c r="B407" s="239"/>
      <c r="C407" s="160">
        <v>111286.7</v>
      </c>
      <c r="D407" s="6"/>
      <c r="E407" s="6"/>
      <c r="F407" s="114"/>
      <c r="G407" s="114"/>
    </row>
    <row r="408" spans="1:7" ht="15">
      <c r="A408" s="103" t="s">
        <v>323</v>
      </c>
      <c r="B408" s="240"/>
      <c r="C408" s="159">
        <v>60473.13</v>
      </c>
      <c r="D408" s="6"/>
      <c r="E408" s="6"/>
      <c r="F408" s="114"/>
      <c r="G408" s="114"/>
    </row>
    <row r="409" spans="1:7" ht="15">
      <c r="A409" s="102"/>
      <c r="B409" s="241" t="s">
        <v>213</v>
      </c>
      <c r="C409" s="160">
        <f>SUM(C406:C408)</f>
        <v>179601.01</v>
      </c>
      <c r="D409" s="6"/>
      <c r="E409" s="6"/>
      <c r="F409" s="114"/>
      <c r="G409" s="114"/>
    </row>
    <row r="410" spans="1:7" ht="3.75" customHeight="1">
      <c r="A410" s="102"/>
      <c r="B410" s="241"/>
      <c r="C410" s="153"/>
      <c r="D410" s="6"/>
      <c r="E410" s="6"/>
      <c r="F410" s="114"/>
      <c r="G410" s="114"/>
    </row>
    <row r="411" spans="1:7" ht="15">
      <c r="A411" s="342" t="s">
        <v>216</v>
      </c>
      <c r="B411" s="342"/>
      <c r="C411" s="342"/>
      <c r="D411" s="342"/>
      <c r="E411" s="342"/>
      <c r="F411" s="342"/>
      <c r="G411" s="342"/>
    </row>
    <row r="412" spans="1:7" ht="15">
      <c r="A412" s="102" t="s">
        <v>302</v>
      </c>
      <c r="B412" s="239"/>
      <c r="C412" s="160"/>
      <c r="D412" s="160">
        <f>C435</f>
        <v>2163188.74</v>
      </c>
      <c r="E412" s="6" t="s">
        <v>263</v>
      </c>
      <c r="F412" s="114"/>
      <c r="G412" s="114"/>
    </row>
    <row r="413" spans="1:7" ht="15">
      <c r="A413" s="102" t="s">
        <v>217</v>
      </c>
      <c r="B413" s="239"/>
      <c r="C413" s="160">
        <v>6.31</v>
      </c>
      <c r="D413" s="6"/>
      <c r="E413" s="6"/>
      <c r="F413" s="114"/>
      <c r="G413" s="114"/>
    </row>
    <row r="414" spans="1:7" ht="15">
      <c r="A414" s="102" t="s">
        <v>218</v>
      </c>
      <c r="B414" s="239"/>
      <c r="C414" s="160">
        <v>6.68</v>
      </c>
      <c r="D414" s="6"/>
      <c r="E414" s="6"/>
      <c r="F414" s="114"/>
      <c r="G414" s="114"/>
    </row>
    <row r="415" spans="1:7" ht="15">
      <c r="A415" s="102" t="s">
        <v>219</v>
      </c>
      <c r="B415" s="239"/>
      <c r="C415" s="248">
        <v>0</v>
      </c>
      <c r="D415" s="6"/>
      <c r="E415" s="6"/>
      <c r="F415" s="114"/>
      <c r="G415" s="114"/>
    </row>
    <row r="416" spans="1:7" ht="15">
      <c r="A416" s="102" t="s">
        <v>287</v>
      </c>
      <c r="B416" s="239"/>
      <c r="C416" s="160">
        <v>12927.88</v>
      </c>
      <c r="D416" s="6"/>
      <c r="E416" s="6"/>
      <c r="F416" s="114"/>
      <c r="G416" s="114"/>
    </row>
    <row r="417" spans="1:7" ht="15">
      <c r="A417" s="102" t="s">
        <v>288</v>
      </c>
      <c r="B417" s="239"/>
      <c r="C417" s="160">
        <v>3238.25</v>
      </c>
      <c r="D417" s="6"/>
      <c r="E417" s="6"/>
      <c r="F417" s="114"/>
      <c r="G417" s="114"/>
    </row>
    <row r="418" spans="1:7" ht="15">
      <c r="A418" s="102" t="s">
        <v>220</v>
      </c>
      <c r="B418" s="239"/>
      <c r="C418" s="160">
        <v>28770.23</v>
      </c>
      <c r="D418" s="6"/>
      <c r="E418" s="6"/>
      <c r="F418" s="114"/>
      <c r="G418" s="114"/>
    </row>
    <row r="419" spans="1:7" ht="15">
      <c r="A419" s="102" t="s">
        <v>289</v>
      </c>
      <c r="B419" s="239"/>
      <c r="C419" s="160">
        <v>94002.8</v>
      </c>
      <c r="D419" s="6"/>
      <c r="E419" s="6"/>
      <c r="F419" s="114"/>
      <c r="G419" s="114"/>
    </row>
    <row r="420" spans="1:7" ht="15">
      <c r="A420" s="102" t="s">
        <v>221</v>
      </c>
      <c r="B420" s="239"/>
      <c r="C420" s="160">
        <v>1228.15</v>
      </c>
      <c r="D420" s="6"/>
      <c r="E420" s="6"/>
      <c r="F420" s="114"/>
      <c r="G420" s="114"/>
    </row>
    <row r="421" spans="1:7" ht="15">
      <c r="A421" s="102" t="s">
        <v>290</v>
      </c>
      <c r="B421" s="239"/>
      <c r="C421" s="160">
        <v>0</v>
      </c>
      <c r="D421" s="6"/>
      <c r="E421" s="6"/>
      <c r="F421" s="114"/>
      <c r="G421" s="114"/>
    </row>
    <row r="422" spans="1:7" ht="15">
      <c r="A422" s="102" t="s">
        <v>222</v>
      </c>
      <c r="B422" s="239"/>
      <c r="C422" s="160">
        <v>4650.3</v>
      </c>
      <c r="D422" s="6"/>
      <c r="E422" s="6"/>
      <c r="F422" s="114"/>
      <c r="G422" s="114"/>
    </row>
    <row r="423" spans="1:7" ht="15">
      <c r="A423" s="102" t="s">
        <v>223</v>
      </c>
      <c r="B423" s="239"/>
      <c r="C423" s="160">
        <v>35572.65</v>
      </c>
      <c r="D423" s="6"/>
      <c r="E423" s="6"/>
      <c r="F423" s="114"/>
      <c r="G423" s="114"/>
    </row>
    <row r="424" spans="1:7" ht="15">
      <c r="A424" s="102" t="s">
        <v>250</v>
      </c>
      <c r="B424" s="239"/>
      <c r="C424" s="160">
        <v>3140</v>
      </c>
      <c r="D424" s="6"/>
      <c r="E424" s="6"/>
      <c r="F424" s="114"/>
      <c r="G424" s="114"/>
    </row>
    <row r="425" spans="1:7" ht="15">
      <c r="A425" s="102" t="s">
        <v>324</v>
      </c>
      <c r="B425" s="239"/>
      <c r="C425" s="160">
        <v>92.43</v>
      </c>
      <c r="D425" s="6"/>
      <c r="E425" s="6"/>
      <c r="F425" s="114"/>
      <c r="G425" s="114"/>
    </row>
    <row r="426" spans="1:7" ht="15">
      <c r="A426" s="102" t="s">
        <v>269</v>
      </c>
      <c r="B426" s="239"/>
      <c r="C426" s="160">
        <v>86542.95</v>
      </c>
      <c r="D426" s="6"/>
      <c r="E426" s="6"/>
      <c r="F426" s="114"/>
      <c r="G426" s="114"/>
    </row>
    <row r="427" spans="1:7" ht="15">
      <c r="A427" s="102" t="s">
        <v>224</v>
      </c>
      <c r="B427" s="239"/>
      <c r="C427" s="160">
        <v>16741.97</v>
      </c>
      <c r="D427" s="6"/>
      <c r="E427" s="6"/>
      <c r="F427" s="114"/>
      <c r="G427" s="114"/>
    </row>
    <row r="428" spans="1:7" ht="15">
      <c r="A428" s="102" t="s">
        <v>225</v>
      </c>
      <c r="B428" s="239"/>
      <c r="C428" s="160">
        <v>9084.6</v>
      </c>
      <c r="D428" s="6"/>
      <c r="E428" s="6"/>
      <c r="F428" s="114"/>
      <c r="G428" s="114"/>
    </row>
    <row r="429" spans="1:7" ht="15">
      <c r="A429" s="102" t="s">
        <v>226</v>
      </c>
      <c r="B429" s="239"/>
      <c r="C429" s="160">
        <v>4968.57</v>
      </c>
      <c r="D429" s="6"/>
      <c r="E429" s="6"/>
      <c r="F429" s="114"/>
      <c r="G429" s="114"/>
    </row>
    <row r="430" spans="1:7" ht="15">
      <c r="A430" s="102" t="s">
        <v>227</v>
      </c>
      <c r="B430" s="239"/>
      <c r="C430" s="160">
        <v>29469.13</v>
      </c>
      <c r="D430" s="6"/>
      <c r="E430" s="6"/>
      <c r="F430" s="114"/>
      <c r="G430" s="114"/>
    </row>
    <row r="431" spans="1:7" ht="15">
      <c r="A431" s="102" t="s">
        <v>228</v>
      </c>
      <c r="B431" s="239"/>
      <c r="C431" s="160">
        <v>1791.04</v>
      </c>
      <c r="D431" s="6"/>
      <c r="E431" s="6"/>
      <c r="F431" s="114"/>
      <c r="G431" s="114"/>
    </row>
    <row r="432" spans="1:7" ht="15">
      <c r="A432" s="102" t="s">
        <v>229</v>
      </c>
      <c r="B432" s="239"/>
      <c r="C432" s="160">
        <v>405190.03</v>
      </c>
      <c r="D432" s="6"/>
      <c r="E432" s="6"/>
      <c r="F432" s="114"/>
      <c r="G432" s="114"/>
    </row>
    <row r="433" spans="1:7" ht="15">
      <c r="A433" s="102" t="s">
        <v>230</v>
      </c>
      <c r="B433" s="239"/>
      <c r="C433" s="160">
        <v>3600</v>
      </c>
      <c r="D433" s="6"/>
      <c r="E433" s="6"/>
      <c r="F433" s="114"/>
      <c r="G433" s="114"/>
    </row>
    <row r="434" spans="1:7" ht="26.25" customHeight="1">
      <c r="A434" s="103" t="s">
        <v>231</v>
      </c>
      <c r="B434" s="240"/>
      <c r="C434" s="159">
        <v>1422164.77</v>
      </c>
      <c r="D434" s="353"/>
      <c r="E434" s="353"/>
      <c r="F434" s="353"/>
      <c r="G434" s="353"/>
    </row>
    <row r="435" spans="1:7" ht="15">
      <c r="A435" s="102"/>
      <c r="B435" s="241" t="s">
        <v>213</v>
      </c>
      <c r="C435" s="160">
        <f>SUM(C413:C434)</f>
        <v>2163188.74</v>
      </c>
      <c r="D435" s="6"/>
      <c r="E435" s="6"/>
      <c r="F435" s="114"/>
      <c r="G435" s="114"/>
    </row>
    <row r="436" spans="1:7" ht="15">
      <c r="A436" s="102"/>
      <c r="B436" s="239"/>
      <c r="C436" s="104"/>
      <c r="D436" s="6"/>
      <c r="E436" s="6"/>
      <c r="F436" s="114"/>
      <c r="G436" s="114"/>
    </row>
    <row r="437" spans="1:7" ht="15">
      <c r="A437" s="342" t="s">
        <v>232</v>
      </c>
      <c r="B437" s="342"/>
      <c r="C437" s="342"/>
      <c r="D437" s="342"/>
      <c r="E437" s="342"/>
      <c r="F437" s="342"/>
      <c r="G437" s="342"/>
    </row>
    <row r="438" spans="1:7" ht="15.75" customHeight="1">
      <c r="A438" s="157" t="s">
        <v>303</v>
      </c>
      <c r="B438" s="242"/>
      <c r="C438" s="158"/>
      <c r="D438" s="158"/>
      <c r="E438" s="6"/>
      <c r="F438" s="114"/>
      <c r="G438" s="114"/>
    </row>
    <row r="439" spans="1:7" ht="25.5" customHeight="1">
      <c r="A439" s="354" t="s">
        <v>326</v>
      </c>
      <c r="B439" s="354"/>
      <c r="C439" s="354"/>
      <c r="D439" s="354"/>
      <c r="E439" s="354"/>
      <c r="F439" s="354"/>
      <c r="G439" s="354"/>
    </row>
    <row r="440" spans="1:7" ht="15">
      <c r="A440" s="342" t="s">
        <v>233</v>
      </c>
      <c r="B440" s="342"/>
      <c r="C440" s="342"/>
      <c r="D440" s="342"/>
      <c r="E440" s="342"/>
      <c r="F440" s="342"/>
      <c r="G440" s="342"/>
    </row>
    <row r="441" spans="1:7" ht="15">
      <c r="A441" s="102" t="s">
        <v>304</v>
      </c>
      <c r="B441" s="239"/>
      <c r="C441" s="6"/>
      <c r="D441" s="6"/>
      <c r="E441" s="6"/>
      <c r="F441" s="114"/>
      <c r="G441" s="114"/>
    </row>
    <row r="442" spans="1:7" ht="15">
      <c r="A442" s="343" t="s">
        <v>234</v>
      </c>
      <c r="B442" s="343"/>
      <c r="C442" s="343"/>
      <c r="D442" s="343"/>
      <c r="E442" s="343"/>
      <c r="F442" s="343"/>
      <c r="G442" s="343"/>
    </row>
    <row r="443" spans="1:7" ht="15">
      <c r="A443" s="6" t="s">
        <v>305</v>
      </c>
      <c r="B443" s="239"/>
      <c r="C443" s="6"/>
      <c r="D443" s="6"/>
      <c r="E443" s="6"/>
      <c r="F443" s="114"/>
      <c r="G443" s="114"/>
    </row>
    <row r="444" spans="1:7" ht="15">
      <c r="A444" s="6" t="s">
        <v>251</v>
      </c>
      <c r="B444" s="239"/>
      <c r="C444" s="6"/>
      <c r="D444" s="6"/>
      <c r="E444" s="6"/>
      <c r="F444" s="114"/>
      <c r="G444" s="114"/>
    </row>
    <row r="445" spans="1:7" ht="15">
      <c r="A445" s="6"/>
      <c r="B445" s="239"/>
      <c r="C445" s="6"/>
      <c r="D445" s="6"/>
      <c r="E445" s="6"/>
      <c r="F445" s="114"/>
      <c r="G445" s="114"/>
    </row>
    <row r="446" spans="1:7" ht="15">
      <c r="A446" s="344" t="s">
        <v>235</v>
      </c>
      <c r="B446" s="344"/>
      <c r="C446" s="344"/>
      <c r="D446" s="344"/>
      <c r="E446" s="344"/>
      <c r="F446" s="344"/>
      <c r="G446" s="344"/>
    </row>
    <row r="447" spans="1:7" ht="15">
      <c r="A447" s="6" t="s">
        <v>319</v>
      </c>
      <c r="B447" s="239"/>
      <c r="C447" s="6"/>
      <c r="D447" s="6"/>
      <c r="E447" s="6"/>
      <c r="F447" s="6" t="s">
        <v>236</v>
      </c>
      <c r="G447" s="114"/>
    </row>
    <row r="448" spans="1:7" ht="15">
      <c r="A448" s="6" t="s">
        <v>318</v>
      </c>
      <c r="B448" s="239"/>
      <c r="C448" s="6"/>
      <c r="D448" s="6"/>
      <c r="E448" s="6"/>
      <c r="F448" s="6" t="s">
        <v>237</v>
      </c>
      <c r="G448" s="114"/>
    </row>
    <row r="449" spans="1:7" ht="15">
      <c r="A449" s="6" t="s">
        <v>325</v>
      </c>
      <c r="B449" s="239"/>
      <c r="C449" s="6"/>
      <c r="D449" s="6"/>
      <c r="E449" s="6"/>
      <c r="F449" s="114"/>
      <c r="G449" s="114"/>
    </row>
    <row r="450" spans="1:7" ht="15">
      <c r="A450" s="6"/>
      <c r="B450" s="239"/>
      <c r="C450" s="6"/>
      <c r="D450" s="6"/>
      <c r="E450" s="6"/>
      <c r="F450" s="114"/>
      <c r="G450" s="114"/>
    </row>
  </sheetData>
  <mergeCells count="30">
    <mergeCell ref="A28:G28"/>
    <mergeCell ref="A22:B22"/>
    <mergeCell ref="A1:G1"/>
    <mergeCell ref="A3:G3"/>
    <mergeCell ref="A4:G4"/>
    <mergeCell ref="A9:G9"/>
    <mergeCell ref="A13:B13"/>
    <mergeCell ref="A16:B16"/>
    <mergeCell ref="A6:G6"/>
    <mergeCell ref="A15:B15"/>
    <mergeCell ref="A19:B19"/>
    <mergeCell ref="A14:B14"/>
    <mergeCell ref="A18:B18"/>
    <mergeCell ref="A17:B17"/>
    <mergeCell ref="A437:G437"/>
    <mergeCell ref="A440:G440"/>
    <mergeCell ref="A442:G442"/>
    <mergeCell ref="A446:G446"/>
    <mergeCell ref="A20:B20"/>
    <mergeCell ref="A251:B251"/>
    <mergeCell ref="A343:B343"/>
    <mergeCell ref="A398:G398"/>
    <mergeCell ref="A411:G411"/>
    <mergeCell ref="A30:G30"/>
    <mergeCell ref="D434:G434"/>
    <mergeCell ref="A439:G439"/>
    <mergeCell ref="A21:B21"/>
    <mergeCell ref="A27:G27"/>
    <mergeCell ref="A29:G29"/>
    <mergeCell ref="A24:G24"/>
  </mergeCells>
  <printOptions gridLines="1"/>
  <pageMargins left="0.25" right="0.25" top="0.75" bottom="0.75" header="0.3" footer="0.3"/>
  <pageSetup fitToHeight="0" fitToWidth="0" horizontalDpi="600" verticalDpi="600" orientation="portrait" paperSize="9" scale="85" r:id="rId1"/>
  <headerFooter>
    <oddHeader>&amp;COPĆINA GORNJI BOGIĆEVCI IZVRŠENJE PRORAČUNA 12-2019</oddHead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OGB</cp:lastModifiedBy>
  <cp:lastPrinted>2020-07-03T09:35:33Z</cp:lastPrinted>
  <dcterms:created xsi:type="dcterms:W3CDTF">2015-03-25T15:10:35Z</dcterms:created>
  <dcterms:modified xsi:type="dcterms:W3CDTF">2020-07-07T07:02:52Z</dcterms:modified>
  <cp:category/>
  <cp:version/>
  <cp:contentType/>
  <cp:contentStatus/>
</cp:coreProperties>
</file>