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8920" windowHeight="15840"/>
  </bookViews>
  <sheets>
    <sheet name="IZVRŠENJE 06-20" sheetId="1" r:id="rId1"/>
  </sheets>
  <calcPr calcId="144525"/>
</workbook>
</file>

<file path=xl/calcChain.xml><?xml version="1.0" encoding="utf-8"?>
<calcChain xmlns="http://schemas.openxmlformats.org/spreadsheetml/2006/main">
  <c r="D316" i="1" l="1"/>
  <c r="E316" i="1"/>
  <c r="F318" i="1"/>
  <c r="G318" i="1"/>
  <c r="C316" i="1"/>
  <c r="G238" i="1" l="1"/>
  <c r="F238" i="1"/>
  <c r="F305" i="1"/>
  <c r="G305" i="1"/>
  <c r="F304" i="1"/>
  <c r="G304" i="1"/>
  <c r="F151" i="1"/>
  <c r="G151" i="1"/>
  <c r="G351" i="1" l="1"/>
  <c r="G344" i="1" l="1"/>
  <c r="C252" i="1" l="1"/>
  <c r="F296" i="1" l="1"/>
  <c r="F281" i="1"/>
  <c r="G290" i="1"/>
  <c r="G296" i="1"/>
  <c r="F290" i="1"/>
  <c r="G281" i="1"/>
  <c r="G150" i="1"/>
  <c r="F150" i="1"/>
  <c r="G100" i="1" l="1"/>
  <c r="F100" i="1"/>
  <c r="C236" i="1"/>
  <c r="D236" i="1"/>
  <c r="C418" i="1" l="1"/>
  <c r="E327" i="1" l="1"/>
  <c r="E236" i="1"/>
  <c r="G328" i="1" l="1"/>
  <c r="F328" i="1"/>
  <c r="E353" i="1" l="1"/>
  <c r="D353" i="1"/>
  <c r="D352" i="1" s="1"/>
  <c r="C353" i="1"/>
  <c r="C352" i="1" s="1"/>
  <c r="G353" i="1" l="1"/>
  <c r="F339" i="1"/>
  <c r="E352" i="1"/>
  <c r="F352" i="1" s="1"/>
  <c r="G339" i="1"/>
  <c r="G354" i="1"/>
  <c r="F353" i="1"/>
  <c r="F354" i="1"/>
  <c r="G352" i="1" l="1"/>
  <c r="C58" i="1" l="1"/>
  <c r="C60" i="1"/>
  <c r="C63" i="1"/>
  <c r="C65" i="1"/>
  <c r="C68" i="1"/>
  <c r="C67" i="1" s="1"/>
  <c r="C54" i="1" l="1"/>
  <c r="C62" i="1"/>
  <c r="G196" i="1" l="1"/>
  <c r="D216" i="1" l="1"/>
  <c r="C216" i="1"/>
  <c r="G218" i="1" l="1"/>
  <c r="E216" i="1"/>
  <c r="G216" i="1" s="1"/>
  <c r="G217" i="1"/>
  <c r="F218" i="1"/>
  <c r="F217" i="1"/>
  <c r="F216" i="1" l="1"/>
  <c r="G47" i="1" l="1"/>
  <c r="F47" i="1"/>
  <c r="D233" i="1" l="1"/>
  <c r="C233" i="1"/>
  <c r="E233" i="1"/>
  <c r="D214" i="1"/>
  <c r="E214" i="1"/>
  <c r="C214" i="1"/>
  <c r="F153" i="1"/>
  <c r="G153" i="1"/>
  <c r="C147" i="1"/>
  <c r="E147" i="1"/>
  <c r="D147" i="1"/>
  <c r="G148" i="1"/>
  <c r="G149" i="1"/>
  <c r="F148" i="1"/>
  <c r="F149" i="1"/>
  <c r="G144" i="1"/>
  <c r="F144" i="1"/>
  <c r="G145" i="1"/>
  <c r="G146" i="1"/>
  <c r="G50" i="1"/>
  <c r="G51" i="1"/>
  <c r="F50" i="1"/>
  <c r="F51" i="1"/>
  <c r="G40" i="1"/>
  <c r="G41" i="1"/>
  <c r="G42" i="1"/>
  <c r="G43" i="1"/>
  <c r="F40" i="1"/>
  <c r="F41" i="1"/>
  <c r="F42" i="1"/>
  <c r="F43" i="1"/>
  <c r="G183" i="1" l="1"/>
  <c r="F214" i="1"/>
  <c r="F215" i="1"/>
  <c r="F233" i="1"/>
  <c r="G233" i="1"/>
  <c r="G214" i="1"/>
  <c r="G234" i="1"/>
  <c r="F234" i="1"/>
  <c r="F224" i="1"/>
  <c r="G224" i="1"/>
  <c r="G215" i="1"/>
  <c r="F204" i="1"/>
  <c r="G204" i="1"/>
  <c r="F185" i="1"/>
  <c r="F183" i="1"/>
  <c r="G48" i="1"/>
  <c r="F78" i="1"/>
  <c r="F81" i="1"/>
  <c r="G81" i="1"/>
  <c r="F79" i="1"/>
  <c r="G79" i="1"/>
  <c r="F77" i="1"/>
  <c r="G77" i="1"/>
  <c r="F48" i="1"/>
  <c r="G274" i="1" l="1"/>
  <c r="F274" i="1"/>
  <c r="G160" i="1"/>
  <c r="G162" i="1"/>
  <c r="G165" i="1"/>
  <c r="G167" i="1"/>
  <c r="G170" i="1"/>
  <c r="G173" i="1"/>
  <c r="G174" i="1"/>
  <c r="F160" i="1"/>
  <c r="F162" i="1"/>
  <c r="F165" i="1"/>
  <c r="F167" i="1"/>
  <c r="F170" i="1"/>
  <c r="F173" i="1"/>
  <c r="F174" i="1"/>
  <c r="G154" i="1"/>
  <c r="G156" i="1"/>
  <c r="G157" i="1"/>
  <c r="G158" i="1"/>
  <c r="F154" i="1"/>
  <c r="F156" i="1"/>
  <c r="F157" i="1"/>
  <c r="F158" i="1"/>
  <c r="F145" i="1"/>
  <c r="F146" i="1"/>
  <c r="F134" i="1"/>
  <c r="G134" i="1"/>
  <c r="G114" i="1"/>
  <c r="F114" i="1"/>
  <c r="F108" i="1" l="1"/>
  <c r="D327" i="1" l="1"/>
  <c r="D272" i="1"/>
  <c r="E272" i="1"/>
  <c r="D245" i="1"/>
  <c r="E245" i="1"/>
  <c r="D200" i="1"/>
  <c r="D199" i="1" s="1"/>
  <c r="E200" i="1"/>
  <c r="G333" i="1" l="1"/>
  <c r="D331" i="1"/>
  <c r="E331" i="1"/>
  <c r="G320" i="1"/>
  <c r="G317" i="1"/>
  <c r="G187" i="1"/>
  <c r="G225" i="1"/>
  <c r="G200" i="1"/>
  <c r="E199" i="1"/>
  <c r="G188" i="1"/>
  <c r="F188" i="1"/>
  <c r="G190" i="1"/>
  <c r="F301" i="1"/>
  <c r="G301" i="1"/>
  <c r="G226" i="1"/>
  <c r="F226" i="1"/>
  <c r="G245" i="1"/>
  <c r="G246" i="1"/>
  <c r="G248" i="1"/>
  <c r="G258" i="1"/>
  <c r="G265" i="1"/>
  <c r="G273" i="1"/>
  <c r="F303" i="1"/>
  <c r="G303" i="1"/>
  <c r="G321" i="1"/>
  <c r="G324" i="1"/>
  <c r="G327" i="1"/>
  <c r="G329" i="1"/>
  <c r="G332" i="1"/>
  <c r="G371" i="1"/>
  <c r="G378" i="1"/>
  <c r="G384" i="1"/>
  <c r="G398" i="1"/>
  <c r="G399" i="1"/>
  <c r="G402" i="1"/>
  <c r="G201" i="1"/>
  <c r="F402" i="1"/>
  <c r="G331" i="1" l="1"/>
  <c r="G199" i="1"/>
  <c r="F344" i="1"/>
  <c r="C327" i="1"/>
  <c r="F93" i="1" l="1"/>
  <c r="F327" i="1"/>
  <c r="F329" i="1"/>
  <c r="G93" i="1"/>
  <c r="G84" i="1"/>
  <c r="G78" i="1"/>
  <c r="F84" i="1" l="1"/>
  <c r="F189" i="1"/>
  <c r="G189" i="1"/>
  <c r="D143" i="1" l="1"/>
  <c r="E143" i="1"/>
  <c r="C143" i="1"/>
  <c r="D39" i="1"/>
  <c r="E39" i="1"/>
  <c r="C39" i="1"/>
  <c r="F332" i="1"/>
  <c r="F258" i="1"/>
  <c r="D257" i="1"/>
  <c r="E166" i="1"/>
  <c r="D166" i="1"/>
  <c r="C166" i="1"/>
  <c r="G143" i="1" l="1"/>
  <c r="F143" i="1"/>
  <c r="G166" i="1"/>
  <c r="F166" i="1"/>
  <c r="F250" i="1"/>
  <c r="G250" i="1"/>
  <c r="G39" i="1"/>
  <c r="F39" i="1"/>
  <c r="C257" i="1"/>
  <c r="D65" i="1"/>
  <c r="F333" i="1"/>
  <c r="F110" i="1" l="1"/>
  <c r="G110" i="1"/>
  <c r="E257" i="1"/>
  <c r="F259" i="1"/>
  <c r="G259" i="1"/>
  <c r="F326" i="1"/>
  <c r="G326" i="1"/>
  <c r="G104" i="1"/>
  <c r="F104" i="1"/>
  <c r="G66" i="1"/>
  <c r="F66" i="1"/>
  <c r="E65" i="1"/>
  <c r="C445" i="1"/>
  <c r="C412" i="1"/>
  <c r="G257" i="1" l="1"/>
  <c r="F257" i="1"/>
  <c r="G98" i="1"/>
  <c r="F98" i="1"/>
  <c r="F65" i="1"/>
  <c r="G65" i="1"/>
  <c r="D229" i="1"/>
  <c r="E229" i="1"/>
  <c r="D240" i="1"/>
  <c r="D239" i="1" s="1"/>
  <c r="C240" i="1"/>
  <c r="C239" i="1" s="1"/>
  <c r="F225" i="1"/>
  <c r="D401" i="1"/>
  <c r="C401" i="1"/>
  <c r="D397" i="1"/>
  <c r="F399" i="1"/>
  <c r="F398" i="1"/>
  <c r="D394" i="1"/>
  <c r="D393" i="1" s="1"/>
  <c r="C394" i="1"/>
  <c r="C393" i="1" s="1"/>
  <c r="D391" i="1"/>
  <c r="D390" i="1" s="1"/>
  <c r="E391" i="1"/>
  <c r="C391" i="1"/>
  <c r="C390" i="1" s="1"/>
  <c r="D388" i="1"/>
  <c r="E388" i="1"/>
  <c r="D386" i="1"/>
  <c r="E386" i="1"/>
  <c r="C386" i="1"/>
  <c r="D383" i="1"/>
  <c r="E383" i="1"/>
  <c r="D381" i="1"/>
  <c r="E381" i="1"/>
  <c r="C381" i="1"/>
  <c r="D379" i="1"/>
  <c r="E379" i="1"/>
  <c r="C379" i="1"/>
  <c r="D377" i="1"/>
  <c r="E377" i="1"/>
  <c r="F371" i="1"/>
  <c r="D362" i="1"/>
  <c r="D361" i="1" s="1"/>
  <c r="C362" i="1"/>
  <c r="C361" i="1" s="1"/>
  <c r="D357" i="1"/>
  <c r="D356" i="1" s="1"/>
  <c r="D355" i="1" s="1"/>
  <c r="C357" i="1"/>
  <c r="C356" i="1" s="1"/>
  <c r="D350" i="1"/>
  <c r="D349" i="1" s="1"/>
  <c r="C350" i="1"/>
  <c r="C349" i="1" s="1"/>
  <c r="E350" i="1"/>
  <c r="D347" i="1"/>
  <c r="D346" i="1" s="1"/>
  <c r="E347" i="1"/>
  <c r="D343" i="1"/>
  <c r="D342" i="1" s="1"/>
  <c r="D341" i="1" s="1"/>
  <c r="C343" i="1"/>
  <c r="E343" i="1"/>
  <c r="D330" i="1"/>
  <c r="E330" i="1"/>
  <c r="D323" i="1"/>
  <c r="F324" i="1"/>
  <c r="D319" i="1"/>
  <c r="F320" i="1"/>
  <c r="D300" i="1"/>
  <c r="E300" i="1"/>
  <c r="C300" i="1"/>
  <c r="E294" i="1"/>
  <c r="D287" i="1"/>
  <c r="D271" i="1"/>
  <c r="C272" i="1"/>
  <c r="D269" i="1"/>
  <c r="C269" i="1"/>
  <c r="D267" i="1"/>
  <c r="C267" i="1"/>
  <c r="D264" i="1"/>
  <c r="D263" i="1" s="1"/>
  <c r="E264" i="1"/>
  <c r="D249" i="1"/>
  <c r="E249" i="1"/>
  <c r="C249" i="1"/>
  <c r="D247" i="1"/>
  <c r="E247" i="1"/>
  <c r="D235" i="1"/>
  <c r="C235" i="1"/>
  <c r="D231" i="1"/>
  <c r="E231" i="1"/>
  <c r="C231" i="1"/>
  <c r="C229" i="1"/>
  <c r="D212" i="1"/>
  <c r="D211" i="1" s="1"/>
  <c r="C212" i="1"/>
  <c r="C211" i="1" s="1"/>
  <c r="F206" i="1"/>
  <c r="C203" i="1"/>
  <c r="F190" i="1"/>
  <c r="F187" i="1"/>
  <c r="G185" i="1"/>
  <c r="C115" i="1"/>
  <c r="D159" i="1"/>
  <c r="E159" i="1"/>
  <c r="C159" i="1"/>
  <c r="E161" i="1"/>
  <c r="D161" i="1"/>
  <c r="C161" i="1"/>
  <c r="D133" i="1"/>
  <c r="D132" i="1" s="1"/>
  <c r="E133" i="1"/>
  <c r="E132" i="1" s="1"/>
  <c r="C133" i="1"/>
  <c r="C132" i="1" s="1"/>
  <c r="D124" i="1"/>
  <c r="D123" i="1" s="1"/>
  <c r="D120" i="1" s="1"/>
  <c r="C124" i="1"/>
  <c r="D60" i="1"/>
  <c r="E60" i="1"/>
  <c r="D113" i="1"/>
  <c r="D112" i="1" s="1"/>
  <c r="E113" i="1"/>
  <c r="E112" i="1" s="1"/>
  <c r="C113" i="1"/>
  <c r="C112" i="1" s="1"/>
  <c r="E105" i="1"/>
  <c r="G108" i="1"/>
  <c r="C105" i="1"/>
  <c r="D102" i="1"/>
  <c r="E102" i="1"/>
  <c r="E101" i="1" s="1"/>
  <c r="C102" i="1"/>
  <c r="E94" i="1"/>
  <c r="C94" i="1"/>
  <c r="D92" i="1"/>
  <c r="E92" i="1"/>
  <c r="C92" i="1"/>
  <c r="D90" i="1"/>
  <c r="E90" i="1"/>
  <c r="C90" i="1"/>
  <c r="F82" i="1"/>
  <c r="D172" i="1"/>
  <c r="D171" i="1" s="1"/>
  <c r="E172" i="1"/>
  <c r="C172" i="1"/>
  <c r="C171" i="1" s="1"/>
  <c r="D169" i="1"/>
  <c r="D168" i="1" s="1"/>
  <c r="E169" i="1"/>
  <c r="C169" i="1"/>
  <c r="C168" i="1" s="1"/>
  <c r="D164" i="1"/>
  <c r="D163" i="1" s="1"/>
  <c r="E164" i="1"/>
  <c r="C164" i="1"/>
  <c r="C163" i="1" s="1"/>
  <c r="D155" i="1"/>
  <c r="E155" i="1"/>
  <c r="D152" i="1"/>
  <c r="E152" i="1"/>
  <c r="C155" i="1"/>
  <c r="C152" i="1"/>
  <c r="D63" i="1"/>
  <c r="D62" i="1" s="1"/>
  <c r="D21" i="1"/>
  <c r="E21" i="1"/>
  <c r="C21" i="1"/>
  <c r="C101" i="1" l="1"/>
  <c r="G358" i="1"/>
  <c r="E287" i="1"/>
  <c r="G194" i="1"/>
  <c r="G350" i="1"/>
  <c r="D385" i="1"/>
  <c r="G192" i="1"/>
  <c r="G193" i="1"/>
  <c r="E357" i="1"/>
  <c r="G357" i="1" s="1"/>
  <c r="C96" i="1"/>
  <c r="G195" i="1"/>
  <c r="G348" i="1"/>
  <c r="D345" i="1"/>
  <c r="D340" i="1" s="1"/>
  <c r="G337" i="1"/>
  <c r="D105" i="1"/>
  <c r="D101" i="1" s="1"/>
  <c r="C278" i="1"/>
  <c r="C277" i="1" s="1"/>
  <c r="C276" i="1" s="1"/>
  <c r="C275" i="1" s="1"/>
  <c r="G338" i="1"/>
  <c r="E346" i="1"/>
  <c r="G346" i="1" s="1"/>
  <c r="G347" i="1"/>
  <c r="E362" i="1"/>
  <c r="G363" i="1"/>
  <c r="E342" i="1"/>
  <c r="G343" i="1"/>
  <c r="C287" i="1"/>
  <c r="C294" i="1"/>
  <c r="C293" i="1" s="1"/>
  <c r="C292" i="1" s="1"/>
  <c r="C291" i="1" s="1"/>
  <c r="D294" i="1"/>
  <c r="D293" i="1" s="1"/>
  <c r="D292" i="1" s="1"/>
  <c r="D291" i="1" s="1"/>
  <c r="E278" i="1"/>
  <c r="D278" i="1"/>
  <c r="D277" i="1" s="1"/>
  <c r="D276" i="1" s="1"/>
  <c r="D275" i="1" s="1"/>
  <c r="F321" i="1"/>
  <c r="C319" i="1"/>
  <c r="E336" i="1"/>
  <c r="C336" i="1"/>
  <c r="D336" i="1"/>
  <c r="D335" i="1" s="1"/>
  <c r="D334" i="1" s="1"/>
  <c r="F184" i="1"/>
  <c r="F186" i="1"/>
  <c r="G206" i="1"/>
  <c r="F208" i="1"/>
  <c r="F317" i="1"/>
  <c r="F152" i="1"/>
  <c r="F307" i="1"/>
  <c r="D315" i="1"/>
  <c r="D306" i="1"/>
  <c r="D299" i="1" s="1"/>
  <c r="G307" i="1"/>
  <c r="G152" i="1"/>
  <c r="F221" i="1"/>
  <c r="G184" i="1"/>
  <c r="G186" i="1"/>
  <c r="F205" i="1"/>
  <c r="E203" i="1"/>
  <c r="F203" i="1" s="1"/>
  <c r="F230" i="1"/>
  <c r="G230" i="1"/>
  <c r="G231" i="1"/>
  <c r="F231" i="1"/>
  <c r="G232" i="1"/>
  <c r="F232" i="1"/>
  <c r="G236" i="1"/>
  <c r="F236" i="1"/>
  <c r="G237" i="1"/>
  <c r="F237" i="1"/>
  <c r="D207" i="1"/>
  <c r="G208" i="1"/>
  <c r="D203" i="1"/>
  <c r="G205" i="1"/>
  <c r="G147" i="1"/>
  <c r="F109" i="1"/>
  <c r="D191" i="1"/>
  <c r="F351" i="1"/>
  <c r="F358" i="1"/>
  <c r="G55" i="1"/>
  <c r="F56" i="1"/>
  <c r="G57" i="1"/>
  <c r="G88" i="1"/>
  <c r="G92" i="1"/>
  <c r="G53" i="1"/>
  <c r="F53" i="1"/>
  <c r="F55" i="1"/>
  <c r="G56" i="1"/>
  <c r="F57" i="1"/>
  <c r="F69" i="1"/>
  <c r="G155" i="1"/>
  <c r="F155" i="1"/>
  <c r="G169" i="1"/>
  <c r="F169" i="1"/>
  <c r="F88" i="1"/>
  <c r="F92" i="1"/>
  <c r="F94" i="1"/>
  <c r="F95" i="1"/>
  <c r="F99" i="1"/>
  <c r="G99" i="1"/>
  <c r="G102" i="1"/>
  <c r="F102" i="1"/>
  <c r="G103" i="1"/>
  <c r="F103" i="1"/>
  <c r="F107" i="1"/>
  <c r="G107" i="1"/>
  <c r="G109" i="1"/>
  <c r="E58" i="1"/>
  <c r="F58" i="1" s="1"/>
  <c r="F59" i="1"/>
  <c r="E124" i="1"/>
  <c r="E123" i="1" s="1"/>
  <c r="F125" i="1"/>
  <c r="G125" i="1"/>
  <c r="E131" i="1"/>
  <c r="E128" i="1" s="1"/>
  <c r="F132" i="1"/>
  <c r="G132" i="1"/>
  <c r="G133" i="1"/>
  <c r="F133" i="1"/>
  <c r="G161" i="1"/>
  <c r="F161" i="1"/>
  <c r="G159" i="1"/>
  <c r="F159" i="1"/>
  <c r="E115" i="1"/>
  <c r="F116" i="1"/>
  <c r="G116" i="1"/>
  <c r="F192" i="1"/>
  <c r="F194" i="1"/>
  <c r="F196" i="1"/>
  <c r="C200" i="1"/>
  <c r="F201" i="1"/>
  <c r="E212" i="1"/>
  <c r="E211" i="1" s="1"/>
  <c r="F213" i="1"/>
  <c r="G213" i="1"/>
  <c r="F222" i="1"/>
  <c r="G222" i="1"/>
  <c r="G228" i="1"/>
  <c r="F228" i="1"/>
  <c r="G249" i="1"/>
  <c r="F249" i="1"/>
  <c r="G247" i="1"/>
  <c r="G251" i="1"/>
  <c r="F251" i="1"/>
  <c r="D260" i="1"/>
  <c r="D256" i="1" s="1"/>
  <c r="F262" i="1"/>
  <c r="G262" i="1"/>
  <c r="C264" i="1"/>
  <c r="C263" i="1" s="1"/>
  <c r="F265" i="1"/>
  <c r="E267" i="1"/>
  <c r="G268" i="1"/>
  <c r="F268" i="1"/>
  <c r="C271" i="1"/>
  <c r="F273" i="1"/>
  <c r="G280" i="1"/>
  <c r="F280" i="1"/>
  <c r="G283" i="1"/>
  <c r="F283" i="1"/>
  <c r="G302" i="1"/>
  <c r="F302" i="1"/>
  <c r="G312" i="1"/>
  <c r="F312" i="1"/>
  <c r="F337" i="1"/>
  <c r="E323" i="1"/>
  <c r="F325" i="1"/>
  <c r="G325" i="1"/>
  <c r="G330" i="1"/>
  <c r="F363" i="1"/>
  <c r="D368" i="1"/>
  <c r="D367" i="1" s="1"/>
  <c r="D366" i="1" s="1"/>
  <c r="D365" i="1" s="1"/>
  <c r="D364" i="1" s="1"/>
  <c r="G370" i="1"/>
  <c r="F370" i="1"/>
  <c r="F372" i="1"/>
  <c r="G372" i="1"/>
  <c r="C377" i="1"/>
  <c r="F377" i="1" s="1"/>
  <c r="F378" i="1"/>
  <c r="D376" i="1"/>
  <c r="C383" i="1"/>
  <c r="F383" i="1" s="1"/>
  <c r="F384" i="1"/>
  <c r="E385" i="1"/>
  <c r="G386" i="1"/>
  <c r="F386" i="1"/>
  <c r="G387" i="1"/>
  <c r="F387" i="1"/>
  <c r="G388" i="1"/>
  <c r="F389" i="1"/>
  <c r="G389" i="1"/>
  <c r="E390" i="1"/>
  <c r="G391" i="1"/>
  <c r="F391" i="1"/>
  <c r="F392" i="1"/>
  <c r="G392" i="1"/>
  <c r="E397" i="1"/>
  <c r="G400" i="1"/>
  <c r="F400" i="1"/>
  <c r="G309" i="1"/>
  <c r="F309" i="1"/>
  <c r="E240" i="1"/>
  <c r="G241" i="1"/>
  <c r="F241" i="1"/>
  <c r="F288" i="1"/>
  <c r="G288" i="1"/>
  <c r="E163" i="1"/>
  <c r="G164" i="1"/>
  <c r="F164" i="1"/>
  <c r="E171" i="1"/>
  <c r="G172" i="1"/>
  <c r="F172" i="1"/>
  <c r="F97" i="1"/>
  <c r="E111" i="1"/>
  <c r="G112" i="1"/>
  <c r="F112" i="1"/>
  <c r="G113" i="1"/>
  <c r="F113" i="1"/>
  <c r="F193" i="1"/>
  <c r="F195" i="1"/>
  <c r="G221" i="1"/>
  <c r="F223" i="1"/>
  <c r="G223" i="1"/>
  <c r="G227" i="1"/>
  <c r="F227" i="1"/>
  <c r="G229" i="1"/>
  <c r="F229" i="1"/>
  <c r="E235" i="1"/>
  <c r="C245" i="1"/>
  <c r="F246" i="1"/>
  <c r="C247" i="1"/>
  <c r="F247" i="1" s="1"/>
  <c r="F248" i="1"/>
  <c r="F261" i="1"/>
  <c r="G261" i="1"/>
  <c r="E263" i="1"/>
  <c r="G264" i="1"/>
  <c r="E269" i="1"/>
  <c r="F270" i="1"/>
  <c r="G270" i="1"/>
  <c r="E271" i="1"/>
  <c r="G272" i="1"/>
  <c r="F272" i="1"/>
  <c r="G279" i="1"/>
  <c r="F279" i="1"/>
  <c r="G282" i="1"/>
  <c r="F282" i="1"/>
  <c r="G289" i="1"/>
  <c r="F289" i="1"/>
  <c r="E293" i="1"/>
  <c r="G295" i="1"/>
  <c r="F295" i="1"/>
  <c r="G313" i="1"/>
  <c r="F313" i="1"/>
  <c r="E319" i="1"/>
  <c r="G319" i="1" s="1"/>
  <c r="G322" i="1"/>
  <c r="F322" i="1"/>
  <c r="F338" i="1"/>
  <c r="G308" i="1"/>
  <c r="F308" i="1"/>
  <c r="E349" i="1"/>
  <c r="F350" i="1"/>
  <c r="G369" i="1"/>
  <c r="F369" i="1"/>
  <c r="E376" i="1"/>
  <c r="G377" i="1"/>
  <c r="F379" i="1"/>
  <c r="G379" i="1"/>
  <c r="G380" i="1"/>
  <c r="F380" i="1"/>
  <c r="G381" i="1"/>
  <c r="F381" i="1"/>
  <c r="F382" i="1"/>
  <c r="G382" i="1"/>
  <c r="G383" i="1"/>
  <c r="E394" i="1"/>
  <c r="F395" i="1"/>
  <c r="G395" i="1"/>
  <c r="F404" i="1"/>
  <c r="G404" i="1"/>
  <c r="F147" i="1"/>
  <c r="G91" i="1"/>
  <c r="F91" i="1"/>
  <c r="F90" i="1"/>
  <c r="G90" i="1"/>
  <c r="D96" i="1"/>
  <c r="D94" i="1"/>
  <c r="G94" i="1" s="1"/>
  <c r="G95" i="1"/>
  <c r="F89" i="1"/>
  <c r="G89" i="1"/>
  <c r="F85" i="1"/>
  <c r="F86" i="1"/>
  <c r="G85" i="1"/>
  <c r="G86" i="1"/>
  <c r="F83" i="1"/>
  <c r="G83" i="1"/>
  <c r="G82" i="1"/>
  <c r="E68" i="1"/>
  <c r="F68" i="1" s="1"/>
  <c r="E63" i="1"/>
  <c r="F64" i="1"/>
  <c r="G64" i="1"/>
  <c r="G60" i="1"/>
  <c r="F60" i="1"/>
  <c r="F61" i="1"/>
  <c r="G61" i="1"/>
  <c r="D68" i="1"/>
  <c r="D67" i="1" s="1"/>
  <c r="G69" i="1"/>
  <c r="D58" i="1"/>
  <c r="G59" i="1"/>
  <c r="D49" i="1"/>
  <c r="F46" i="1"/>
  <c r="G46" i="1"/>
  <c r="F45" i="1"/>
  <c r="G45" i="1"/>
  <c r="F44" i="1"/>
  <c r="G44" i="1"/>
  <c r="C388" i="1"/>
  <c r="F388" i="1" s="1"/>
  <c r="C347" i="1"/>
  <c r="F348" i="1"/>
  <c r="C342" i="1"/>
  <c r="F343" i="1"/>
  <c r="E191" i="1"/>
  <c r="E260" i="1"/>
  <c r="D266" i="1"/>
  <c r="E306" i="1"/>
  <c r="E368" i="1"/>
  <c r="D396" i="1"/>
  <c r="D286" i="1"/>
  <c r="D285" i="1" s="1"/>
  <c r="D284" i="1" s="1"/>
  <c r="E207" i="1"/>
  <c r="E182" i="1"/>
  <c r="E80" i="1"/>
  <c r="C182" i="1"/>
  <c r="D182" i="1"/>
  <c r="C323" i="1"/>
  <c r="D311" i="1"/>
  <c r="D310" i="1" s="1"/>
  <c r="C397" i="1"/>
  <c r="C368" i="1"/>
  <c r="C367" i="1" s="1"/>
  <c r="C366" i="1" s="1"/>
  <c r="C365" i="1" s="1"/>
  <c r="C364" i="1" s="1"/>
  <c r="E311" i="1"/>
  <c r="D360" i="1"/>
  <c r="D359" i="1" s="1"/>
  <c r="C360" i="1"/>
  <c r="C359" i="1" s="1"/>
  <c r="C355" i="1"/>
  <c r="C331" i="1"/>
  <c r="F331" i="1" s="1"/>
  <c r="E168" i="1"/>
  <c r="E142" i="1"/>
  <c r="D220" i="1"/>
  <c r="D219" i="1" s="1"/>
  <c r="E220" i="1"/>
  <c r="E219" i="1" s="1"/>
  <c r="C306" i="1"/>
  <c r="C311" i="1"/>
  <c r="C310" i="1" s="1"/>
  <c r="C142" i="1"/>
  <c r="D142" i="1"/>
  <c r="D139" i="1" s="1"/>
  <c r="C266" i="1"/>
  <c r="C260" i="1"/>
  <c r="C256" i="1" s="1"/>
  <c r="C220" i="1"/>
  <c r="C219" i="1" s="1"/>
  <c r="C191" i="1"/>
  <c r="D87" i="1"/>
  <c r="D131" i="1"/>
  <c r="D128" i="1" s="1"/>
  <c r="C123" i="1"/>
  <c r="C120" i="1" s="1"/>
  <c r="D111" i="1"/>
  <c r="E87" i="1"/>
  <c r="E76" i="1"/>
  <c r="D76" i="1"/>
  <c r="E54" i="1"/>
  <c r="D54" i="1"/>
  <c r="C111" i="1"/>
  <c r="C87" i="1"/>
  <c r="C76" i="1"/>
  <c r="C49" i="1"/>
  <c r="G294" i="1" l="1"/>
  <c r="E356" i="1"/>
  <c r="G356" i="1" s="1"/>
  <c r="E345" i="1"/>
  <c r="G345" i="1" s="1"/>
  <c r="F357" i="1"/>
  <c r="G58" i="1"/>
  <c r="D375" i="1"/>
  <c r="D374" i="1" s="1"/>
  <c r="D373" i="1" s="1"/>
  <c r="F294" i="1"/>
  <c r="E67" i="1"/>
  <c r="G67" i="1" s="1"/>
  <c r="F349" i="1"/>
  <c r="G349" i="1"/>
  <c r="G336" i="1"/>
  <c r="E361" i="1"/>
  <c r="G361" i="1" s="1"/>
  <c r="G362" i="1"/>
  <c r="E341" i="1"/>
  <c r="G341" i="1" s="1"/>
  <c r="G342" i="1"/>
  <c r="F245" i="1"/>
  <c r="C244" i="1"/>
  <c r="C243" i="1" s="1"/>
  <c r="C242" i="1" s="1"/>
  <c r="E96" i="1"/>
  <c r="G96" i="1" s="1"/>
  <c r="C396" i="1"/>
  <c r="F319" i="1"/>
  <c r="C376" i="1"/>
  <c r="F376" i="1" s="1"/>
  <c r="G306" i="1"/>
  <c r="F306" i="1"/>
  <c r="G203" i="1"/>
  <c r="G182" i="1"/>
  <c r="G235" i="1"/>
  <c r="F235" i="1"/>
  <c r="F220" i="1"/>
  <c r="G220" i="1"/>
  <c r="G207" i="1"/>
  <c r="D202" i="1"/>
  <c r="D198" i="1" s="1"/>
  <c r="D197" i="1" s="1"/>
  <c r="F182" i="1"/>
  <c r="C80" i="1"/>
  <c r="F80" i="1" s="1"/>
  <c r="G97" i="1"/>
  <c r="E315" i="1"/>
  <c r="E314" i="1" s="1"/>
  <c r="F264" i="1"/>
  <c r="F87" i="1"/>
  <c r="F54" i="1"/>
  <c r="G278" i="1"/>
  <c r="F278" i="1"/>
  <c r="G54" i="1"/>
  <c r="G105" i="1"/>
  <c r="F105" i="1"/>
  <c r="G87" i="1"/>
  <c r="E120" i="1"/>
  <c r="F123" i="1"/>
  <c r="G168" i="1"/>
  <c r="F168" i="1"/>
  <c r="G311" i="1"/>
  <c r="F311" i="1"/>
  <c r="C385" i="1"/>
  <c r="F385" i="1" s="1"/>
  <c r="F361" i="1"/>
  <c r="F362" i="1"/>
  <c r="F52" i="1"/>
  <c r="E49" i="1"/>
  <c r="F49" i="1" s="1"/>
  <c r="F368" i="1"/>
  <c r="G368" i="1"/>
  <c r="G191" i="1"/>
  <c r="F191" i="1"/>
  <c r="G52" i="1"/>
  <c r="G68" i="1"/>
  <c r="E393" i="1"/>
  <c r="G394" i="1"/>
  <c r="F394" i="1"/>
  <c r="G316" i="1"/>
  <c r="F316" i="1"/>
  <c r="F271" i="1"/>
  <c r="G271" i="1"/>
  <c r="F263" i="1"/>
  <c r="G263" i="1"/>
  <c r="F111" i="1"/>
  <c r="G111" i="1"/>
  <c r="G171" i="1"/>
  <c r="F171" i="1"/>
  <c r="E239" i="1"/>
  <c r="G240" i="1"/>
  <c r="F240" i="1"/>
  <c r="F390" i="1"/>
  <c r="G390" i="1"/>
  <c r="F336" i="1"/>
  <c r="G300" i="1"/>
  <c r="F300" i="1"/>
  <c r="G212" i="1"/>
  <c r="F212" i="1"/>
  <c r="G115" i="1"/>
  <c r="F115" i="1"/>
  <c r="G124" i="1"/>
  <c r="F124" i="1"/>
  <c r="E286" i="1"/>
  <c r="G287" i="1"/>
  <c r="F287" i="1"/>
  <c r="E299" i="1"/>
  <c r="E256" i="1"/>
  <c r="G260" i="1"/>
  <c r="F260" i="1"/>
  <c r="E401" i="1"/>
  <c r="E396" i="1" s="1"/>
  <c r="G403" i="1"/>
  <c r="F403" i="1"/>
  <c r="G376" i="1"/>
  <c r="E292" i="1"/>
  <c r="G293" i="1"/>
  <c r="F293" i="1"/>
  <c r="G269" i="1"/>
  <c r="F269" i="1"/>
  <c r="G163" i="1"/>
  <c r="F163" i="1"/>
  <c r="G106" i="1"/>
  <c r="F106" i="1"/>
  <c r="G397" i="1"/>
  <c r="F397" i="1"/>
  <c r="G385" i="1"/>
  <c r="G323" i="1"/>
  <c r="F323" i="1"/>
  <c r="E266" i="1"/>
  <c r="G267" i="1"/>
  <c r="F267" i="1"/>
  <c r="C199" i="1"/>
  <c r="F199" i="1" s="1"/>
  <c r="F200" i="1"/>
  <c r="D80" i="1"/>
  <c r="E62" i="1"/>
  <c r="G63" i="1"/>
  <c r="F63" i="1"/>
  <c r="C346" i="1"/>
  <c r="C345" i="1" s="1"/>
  <c r="F347" i="1"/>
  <c r="C341" i="1"/>
  <c r="F342" i="1"/>
  <c r="C335" i="1"/>
  <c r="C330" i="1"/>
  <c r="F330" i="1" s="1"/>
  <c r="C210" i="1"/>
  <c r="C209" i="1" s="1"/>
  <c r="D298" i="1"/>
  <c r="E202" i="1"/>
  <c r="C315" i="1"/>
  <c r="C314" i="1" s="1"/>
  <c r="G128" i="1"/>
  <c r="E139" i="1"/>
  <c r="G139" i="1" s="1"/>
  <c r="D181" i="1"/>
  <c r="D180" i="1" s="1"/>
  <c r="D179" i="1" s="1"/>
  <c r="E181" i="1"/>
  <c r="E277" i="1"/>
  <c r="E310" i="1"/>
  <c r="D314" i="1"/>
  <c r="E335" i="1"/>
  <c r="G335" i="1" s="1"/>
  <c r="E367" i="1"/>
  <c r="C286" i="1"/>
  <c r="D38" i="1"/>
  <c r="D255" i="1"/>
  <c r="D254" i="1" s="1"/>
  <c r="G123" i="1"/>
  <c r="G76" i="1"/>
  <c r="C299" i="1"/>
  <c r="C298" i="1" s="1"/>
  <c r="C181" i="1"/>
  <c r="C180" i="1" s="1"/>
  <c r="C179" i="1" s="1"/>
  <c r="G142" i="1"/>
  <c r="G131" i="1"/>
  <c r="F76" i="1"/>
  <c r="C38" i="1"/>
  <c r="C35" i="1" s="1"/>
  <c r="C15" i="1" s="1"/>
  <c r="F142" i="1"/>
  <c r="C139" i="1"/>
  <c r="F356" i="1" l="1"/>
  <c r="E355" i="1"/>
  <c r="F355" i="1" s="1"/>
  <c r="F96" i="1"/>
  <c r="E75" i="1"/>
  <c r="E72" i="1" s="1"/>
  <c r="F67" i="1"/>
  <c r="F341" i="1"/>
  <c r="D252" i="1"/>
  <c r="G315" i="1"/>
  <c r="E360" i="1"/>
  <c r="E359" i="1" s="1"/>
  <c r="E255" i="1"/>
  <c r="G255" i="1" s="1"/>
  <c r="G49" i="1"/>
  <c r="F219" i="1"/>
  <c r="D210" i="1"/>
  <c r="D209" i="1" s="1"/>
  <c r="G219" i="1"/>
  <c r="C75" i="1"/>
  <c r="C72" i="1" s="1"/>
  <c r="D297" i="1"/>
  <c r="E38" i="1"/>
  <c r="E35" i="1" s="1"/>
  <c r="E15" i="1" s="1"/>
  <c r="F15" i="1" s="1"/>
  <c r="C375" i="1"/>
  <c r="C374" i="1" s="1"/>
  <c r="E210" i="1"/>
  <c r="E209" i="1" s="1"/>
  <c r="G367" i="1"/>
  <c r="F367" i="1"/>
  <c r="E298" i="1"/>
  <c r="F310" i="1"/>
  <c r="G310" i="1"/>
  <c r="E180" i="1"/>
  <c r="G181" i="1"/>
  <c r="F181" i="1"/>
  <c r="F396" i="1"/>
  <c r="G396" i="1"/>
  <c r="G314" i="1"/>
  <c r="F314" i="1"/>
  <c r="F335" i="1"/>
  <c r="G277" i="1"/>
  <c r="F277" i="1"/>
  <c r="F266" i="1"/>
  <c r="G266" i="1"/>
  <c r="E291" i="1"/>
  <c r="F292" i="1"/>
  <c r="G292" i="1"/>
  <c r="F299" i="1"/>
  <c r="G299" i="1"/>
  <c r="F239" i="1"/>
  <c r="G239" i="1"/>
  <c r="F393" i="1"/>
  <c r="G393" i="1"/>
  <c r="E375" i="1"/>
  <c r="E374" i="1" s="1"/>
  <c r="F315" i="1"/>
  <c r="G120" i="1"/>
  <c r="F120" i="1"/>
  <c r="F101" i="1"/>
  <c r="G101" i="1"/>
  <c r="E198" i="1"/>
  <c r="G202" i="1"/>
  <c r="G401" i="1"/>
  <c r="F401" i="1"/>
  <c r="F256" i="1"/>
  <c r="G256" i="1"/>
  <c r="E285" i="1"/>
  <c r="G286" i="1"/>
  <c r="F286" i="1"/>
  <c r="F211" i="1"/>
  <c r="G211" i="1"/>
  <c r="D75" i="1"/>
  <c r="D72" i="1" s="1"/>
  <c r="D16" i="1" s="1"/>
  <c r="G80" i="1"/>
  <c r="G62" i="1"/>
  <c r="F62" i="1"/>
  <c r="F346" i="1"/>
  <c r="C334" i="1"/>
  <c r="C297" i="1" s="1"/>
  <c r="C255" i="1"/>
  <c r="C254" i="1" s="1"/>
  <c r="F139" i="1"/>
  <c r="D35" i="1"/>
  <c r="D15" i="1" s="1"/>
  <c r="E366" i="1"/>
  <c r="E334" i="1"/>
  <c r="G334" i="1" s="1"/>
  <c r="E276" i="1"/>
  <c r="C285" i="1"/>
  <c r="E340" i="1" l="1"/>
  <c r="G340" i="1" s="1"/>
  <c r="G355" i="1"/>
  <c r="E254" i="1"/>
  <c r="G254" i="1" s="1"/>
  <c r="C16" i="1"/>
  <c r="C17" i="1" s="1"/>
  <c r="C24" i="1" s="1"/>
  <c r="F359" i="1"/>
  <c r="G359" i="1"/>
  <c r="F360" i="1"/>
  <c r="G360" i="1"/>
  <c r="E252" i="1"/>
  <c r="G252" i="1" s="1"/>
  <c r="F253" i="1"/>
  <c r="G253" i="1"/>
  <c r="D244" i="1"/>
  <c r="D17" i="1"/>
  <c r="D24" i="1" s="1"/>
  <c r="F75" i="1"/>
  <c r="F209" i="1"/>
  <c r="G209" i="1"/>
  <c r="G35" i="1"/>
  <c r="G15" i="1"/>
  <c r="F38" i="1"/>
  <c r="G210" i="1"/>
  <c r="F35" i="1"/>
  <c r="G38" i="1"/>
  <c r="F210" i="1"/>
  <c r="F255" i="1"/>
  <c r="G75" i="1"/>
  <c r="G374" i="1"/>
  <c r="F374" i="1"/>
  <c r="E284" i="1"/>
  <c r="G285" i="1"/>
  <c r="F285" i="1"/>
  <c r="E197" i="1"/>
  <c r="G198" i="1"/>
  <c r="G180" i="1"/>
  <c r="F180" i="1"/>
  <c r="E179" i="1"/>
  <c r="F276" i="1"/>
  <c r="G276" i="1"/>
  <c r="E297" i="1"/>
  <c r="F334" i="1"/>
  <c r="G291" i="1"/>
  <c r="F291" i="1"/>
  <c r="G298" i="1"/>
  <c r="F298" i="1"/>
  <c r="F366" i="1"/>
  <c r="G366" i="1"/>
  <c r="F375" i="1"/>
  <c r="G375" i="1"/>
  <c r="C373" i="1"/>
  <c r="F345" i="1"/>
  <c r="C340" i="1"/>
  <c r="F72" i="1"/>
  <c r="E16" i="1"/>
  <c r="E275" i="1"/>
  <c r="E365" i="1"/>
  <c r="C284" i="1"/>
  <c r="E373" i="1"/>
  <c r="G72" i="1"/>
  <c r="C131" i="1"/>
  <c r="F340" i="1" l="1"/>
  <c r="F254" i="1"/>
  <c r="F252" i="1"/>
  <c r="E244" i="1"/>
  <c r="G244" i="1" s="1"/>
  <c r="D243" i="1"/>
  <c r="C128" i="1"/>
  <c r="F128" i="1" s="1"/>
  <c r="F131" i="1"/>
  <c r="F373" i="1"/>
  <c r="G373" i="1"/>
  <c r="G365" i="1"/>
  <c r="F365" i="1"/>
  <c r="G275" i="1"/>
  <c r="F275" i="1"/>
  <c r="G179" i="1"/>
  <c r="F179" i="1"/>
  <c r="G284" i="1"/>
  <c r="F284" i="1"/>
  <c r="G297" i="1"/>
  <c r="F297" i="1"/>
  <c r="G197" i="1"/>
  <c r="G16" i="1"/>
  <c r="F16" i="1"/>
  <c r="E17" i="1"/>
  <c r="E364" i="1"/>
  <c r="C207" i="1"/>
  <c r="F207" i="1" s="1"/>
  <c r="F244" i="1" l="1"/>
  <c r="E243" i="1"/>
  <c r="G243" i="1" s="1"/>
  <c r="D242" i="1"/>
  <c r="G17" i="1"/>
  <c r="C28" i="1"/>
  <c r="E24" i="1"/>
  <c r="F17" i="1"/>
  <c r="C202" i="1"/>
  <c r="F202" i="1" s="1"/>
  <c r="G364" i="1"/>
  <c r="F364" i="1"/>
  <c r="F243" i="1" l="1"/>
  <c r="E242" i="1"/>
  <c r="G242" i="1" s="1"/>
  <c r="D178" i="1"/>
  <c r="C198" i="1"/>
  <c r="F198" i="1" s="1"/>
  <c r="E178" i="1" l="1"/>
  <c r="E175" i="1" s="1"/>
  <c r="F242" i="1"/>
  <c r="D175" i="1"/>
  <c r="C197" i="1"/>
  <c r="G178" i="1" l="1"/>
  <c r="G175" i="1"/>
  <c r="F197" i="1"/>
  <c r="C178" i="1"/>
  <c r="C175" i="1" s="1"/>
  <c r="F175" i="1" s="1"/>
  <c r="F178" i="1" l="1"/>
</calcChain>
</file>

<file path=xl/sharedStrings.xml><?xml version="1.0" encoding="utf-8"?>
<sst xmlns="http://schemas.openxmlformats.org/spreadsheetml/2006/main" count="477" uniqueCount="322">
  <si>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</si>
  <si>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</si>
  <si>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</si>
  <si>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</si>
  <si>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</si>
  <si>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</si>
  <si>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</si>
  <si>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</si>
  <si>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</si>
  <si>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</si>
  <si>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</si>
  <si>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</si>
  <si>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</si>
  <si>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</si>
  <si>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</si>
  <si>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</si>
  <si>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</si>
  <si>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</si>
  <si>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</si>
  <si>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</si>
  <si>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</si>
  <si>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</si>
  <si>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</si>
  <si>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</si>
  <si>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</si>
  <si>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</si>
  <si>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</si>
  <si>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</si>
  <si>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</si>
  <si>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Pomoći od ostalih subjekata unutar opće države</t>
  </si>
  <si>
    <t>Prihodi od imovine</t>
  </si>
  <si>
    <t>Prihodi od financijske imovine</t>
  </si>
  <si>
    <t>Prihodi od nefinancijske imovine</t>
  </si>
  <si>
    <t>Ostali prihodi od nefinancijske imovine</t>
  </si>
  <si>
    <t>Prihodi od kamata na dane zajmove</t>
  </si>
  <si>
    <t>Prihodi od administrativnih pristojbi i po posebnim propisima</t>
  </si>
  <si>
    <t>Administrativne upravne pristojbe</t>
  </si>
  <si>
    <t>Prihodi po posebnim propisima</t>
  </si>
  <si>
    <t xml:space="preserve">Komunalni doprinosi i naknade 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</si>
  <si>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</si>
  <si>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</si>
  <si>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</si>
  <si>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</si>
  <si>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PRIMITCI OD FINANCIJSKE IMOVINE I ZADUŽIVANJA</t>
  </si>
  <si>
    <t>Primitci od zaduživanja</t>
  </si>
  <si>
    <t>Primljeni zajmovi od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</si>
  <si>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</si>
  <si>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</si>
  <si>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</si>
  <si>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</si>
  <si>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</si>
  <si>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</si>
  <si>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</si>
  <si>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</si>
  <si>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</si>
  <si>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</si>
  <si>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</si>
  <si>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</si>
  <si>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</si>
  <si>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</si>
  <si>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</si>
  <si>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</si>
  <si>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</si>
  <si>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</si>
  <si>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</si>
  <si>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</si>
  <si>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Nakn. građ. i kućanstvima na temelju osiguranja i druge naknade</t>
  </si>
  <si>
    <t>Ostale naknade građanima i kućanstvima iz proračuna</t>
  </si>
  <si>
    <t>Ostali rashodi</t>
  </si>
  <si>
    <t>Tekuće donacije</t>
  </si>
  <si>
    <t>Tekuće donacije u naravi</t>
  </si>
  <si>
    <t>Kapitalne donacije</t>
  </si>
  <si>
    <t>Izvanredni rashodi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</si>
  <si>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</si>
  <si>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</si>
  <si>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</si>
  <si>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</si>
  <si>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</si>
  <si>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</si>
  <si>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Ostali građevinski objekti</t>
  </si>
  <si>
    <t>Postrojenja i oprema</t>
  </si>
  <si>
    <t>Prijevozna sredstva</t>
  </si>
  <si>
    <t>Višegodišnji nasadi i osnovno stado</t>
  </si>
  <si>
    <t>Nematerijalna proizvedena imovina</t>
  </si>
  <si>
    <t>Dodatna ulaganja na građevinskim objektima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</si>
  <si>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</si>
  <si>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</si>
  <si>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</si>
  <si>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</si>
  <si>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</si>
  <si>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</si>
  <si>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</si>
  <si>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</si>
  <si>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</si>
  <si>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</si>
  <si>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</si>
  <si>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</si>
  <si>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</si>
  <si>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</si>
  <si>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</si>
  <si>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</si>
  <si>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</si>
  <si>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Pomoći iz inozemstva i od subjekata unutar opće države</t>
  </si>
  <si>
    <t>Prihodi od administrativnih pristojbi i po posebnim</t>
  </si>
  <si>
    <t>Ostali prihodi</t>
  </si>
  <si>
    <t>Prihodi od prodaje neproizvedene dugotrajne imovine</t>
  </si>
  <si>
    <t>PRIMICI OD FINANCIJSKE IMOVINE I ZADUŽIVANJA</t>
  </si>
  <si>
    <t>Primljene otplate (povrati) glavnice danih zajmova</t>
  </si>
  <si>
    <t>Primljeni zajmovi od tuzemnih kreditnih inst.izvan javnog sektora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</si>
  <si>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</si>
  <si>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</si>
  <si>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</si>
  <si>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</si>
  <si>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</si>
  <si>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</si>
  <si>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Kapitalni projekt: Nabava nefinancijske imovine za redovan rad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</si>
  <si>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</si>
  <si>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</si>
  <si>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</si>
  <si>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</si>
  <si>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Program 02 Javne potrebe iznad standarda u školstvu</t>
  </si>
  <si>
    <t>Aktivnost: Poticanje rada školskih ustanova na području Općine</t>
  </si>
  <si>
    <t>Aktivnost: Stipendiranje studenata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</si>
  <si>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</si>
  <si>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</si>
  <si>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</si>
  <si>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</si>
  <si>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Program 02: Djelatnost Narodne knjižnice i čitaonice "Grigor Vitez"</t>
  </si>
  <si>
    <t>Aktivnost: Administrativno, tehničko i stručno osoblje</t>
  </si>
  <si>
    <t>Kapitalni projekt: Nabava uredske opreme i namještaja u knjižnici</t>
  </si>
  <si>
    <t>Kapitalni projekt: Nabava knjižničke građe</t>
  </si>
  <si>
    <t>Knjige, umjetnička djela i ostale izložbene vrijednosti</t>
  </si>
  <si>
    <t>Program 03: Religiozne potrebe građana</t>
  </si>
  <si>
    <t>Kapitalni projekt: Izgradnja i obnova sakralnih objekata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</si>
  <si>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</si>
  <si>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</si>
  <si>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</si>
  <si>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</si>
  <si>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Aktivnost: Manifestacije u športu pod pokroviteljstvom Općine</t>
  </si>
  <si>
    <t>Kapitalni projekt: Izgradnja sportskih terena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</si>
  <si>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</si>
  <si>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</si>
  <si>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</si>
  <si>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</si>
  <si>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</si>
  <si>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Program 02: Poticajne mjere demografske obnove</t>
  </si>
  <si>
    <t>Aktivnost: Potpore za novorođeno dijete</t>
  </si>
  <si>
    <t>Naknade građanima i kućanstvima</t>
  </si>
  <si>
    <t>Program 03: Humanitarna skrb kroz udruge građana</t>
  </si>
  <si>
    <t>Aktivnost: Humanitarna djelatnost Crvenog križa</t>
  </si>
  <si>
    <t>Aktivnost: Poticaj djelovanju podružnice umirovljenika</t>
  </si>
  <si>
    <t>Program 04: Poticanje rada ostalih udruga građana</t>
  </si>
  <si>
    <t>Aktivnost: Poticanje rada ostalih udruga građana</t>
  </si>
  <si>
    <t>Program 01: Upravljanje javnim financijama</t>
  </si>
  <si>
    <t>Aktivnost: Upravljanje javnim financijama</t>
  </si>
  <si>
    <t>Ostali rashodi poslovanja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</si>
  <si>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</si>
  <si>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</si>
  <si>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</si>
  <si>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</si>
  <si>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</si>
  <si>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</si>
  <si>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</si>
  <si>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</si>
  <si>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</si>
  <si>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</si>
  <si>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</si>
  <si>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</si>
  <si>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</si>
  <si>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Program 02: Program javnih radova na održavanju komunalne infrastrukture</t>
  </si>
  <si>
    <t>Aktivnost: Pomoćno osoblje</t>
  </si>
  <si>
    <t>Program 03: Održavanje objekata i uređaja komunalne infrastrukture</t>
  </si>
  <si>
    <t>Funkcijska klasifikacija: 06 Usluge unaprjeđenja stanovanja</t>
  </si>
  <si>
    <t>Program 01: Održavanje objekata i uređaja ulične rasvjete</t>
  </si>
  <si>
    <t>Aktivnost: Javna rasvjeta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</si>
  <si>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</si>
  <si>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</si>
  <si>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</si>
  <si>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</si>
  <si>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</si>
  <si>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</si>
  <si>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</si>
  <si>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</si>
  <si>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Aktivnost: Održavanje sistema za odvodnju otpadnih voda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</si>
  <si>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</si>
  <si>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</si>
  <si>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</si>
  <si>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</si>
  <si>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</si>
  <si>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</si>
  <si>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</si>
  <si>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</si>
  <si>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Aktivnost: Tekuća zaliha proračuna</t>
  </si>
  <si>
    <t>Aktivnost: Dan Grada Pakraca</t>
  </si>
  <si>
    <t>Obilježavanje Dana općine</t>
  </si>
  <si>
    <t>Aktivnost: Sjećanja na Domovinski rat</t>
  </si>
  <si>
    <t>Program 02: Informiranje građana</t>
  </si>
  <si>
    <t>Aktivnost: Informiranje putem tiska</t>
  </si>
  <si>
    <t>Aktivnost: Informiranje putem radija</t>
  </si>
  <si>
    <t>Program 03: Program političkih stranaka</t>
  </si>
  <si>
    <t>Aktivnost: Osnovne funkcije političkih stranaka - Izbori</t>
  </si>
  <si>
    <t>Program 04: Rad nacionalnih manjina i zajednica</t>
  </si>
  <si>
    <t>Aktivnost: Aktivnosti vijeća nacionalnih manjina</t>
  </si>
  <si>
    <t>Program 05: Rad mjesnih odbora</t>
  </si>
  <si>
    <t>Aktivnost: Održavanje zgrada za redovno korištenje i rad MO</t>
  </si>
  <si>
    <t>Kapitalni projekt: Nabava poslovnih zgrada za rad mjesnih odbora</t>
  </si>
  <si>
    <t>Dodatna ulaganja na nefinanciskoj imovini</t>
  </si>
  <si>
    <t>Članak 6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</si>
  <si>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</si>
  <si>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</si>
  <si>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</si>
  <si>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</si>
  <si>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</si>
  <si>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</si>
  <si>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</si>
  <si>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</si>
  <si>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</si>
  <si>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</si>
  <si>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</si>
  <si>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</si>
  <si>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</si>
  <si>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</si>
  <si>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</si>
  <si>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</si>
  <si>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</si>
  <si>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</si>
  <si>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</si>
  <si>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</si>
  <si>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</si>
  <si>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</si>
  <si>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</si>
  <si>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</si>
  <si>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</si>
  <si>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</si>
  <si>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</si>
  <si>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 xml:space="preserve">Kazne, upravne mjere i ostali prihodi </t>
  </si>
  <si>
    <t xml:space="preserve">Ostali prihodi </t>
  </si>
  <si>
    <t>Prihodi od pruženih usluga i osnovne djelatnosti</t>
  </si>
  <si>
    <t>Višak  prihoda</t>
  </si>
  <si>
    <t>Manjak prihoda</t>
  </si>
  <si>
    <t xml:space="preserve">Manjak prihoda </t>
  </si>
  <si>
    <t>Vozila u cestovnom prometu</t>
  </si>
  <si>
    <t>Aktivnost: Održavanje i uređ. javnih ostalih obj.-Groblja i Mrtvačnica</t>
  </si>
  <si>
    <t>Aktivnost: Održavanje nerazvrstanih cesta</t>
  </si>
  <si>
    <t>Funkcijska klasifikacija: 06-Usluge unapređenja stanovanja zajednice</t>
  </si>
  <si>
    <t>Opremanje domova MO</t>
  </si>
  <si>
    <t>Program 04: Zaštita povijesnih znamenitosti</t>
  </si>
  <si>
    <t>Kapitalni projekt: Utvrda Ivanovaca "Bedem"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</si>
  <si>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</si>
  <si>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</si>
  <si>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/>
        <sz val="9"/>
        <rFont val="Arial"/>
        <family val="2"/>
        <charset val="238"/>
      </rPr>
      <t xml:space="preserve">www.opcinagornjibogicevci.hr </t>
    </r>
  </si>
  <si>
    <t>POLUGODIŠNJI IZVJEŠTAJ O IZVRŠENJU PRORAČUNA OPĆINE GORNJI BOGIĆEVCI</t>
  </si>
  <si>
    <t>Aktivnost: Opskrba vodom i održavanje vodocrpilišta</t>
  </si>
  <si>
    <t>Prihodi od prodaje proizvedene dugotr.imovine</t>
  </si>
  <si>
    <t>Prihodi od prodaje prijevoznih sredstava</t>
  </si>
  <si>
    <t>Prihodi od prodaje proizvedene dugotrajne imovine</t>
  </si>
  <si>
    <t>GLAVA 00107 PRORAČUN, FINANCIJE</t>
  </si>
  <si>
    <t>Program 02: Kupnja zemljišta za poboljšanje uvjeta stanovanja</t>
  </si>
  <si>
    <t>Aktivnost: Kupnja zemljišta</t>
  </si>
  <si>
    <t>…..Obveze za zaposlene i režijske troškove za mjesec lipanj</t>
  </si>
  <si>
    <t>Naknade troš.osobama izvan radnog odnosa</t>
  </si>
  <si>
    <t>Naknade troš.zaposlenima izvan radnog odnosa</t>
  </si>
  <si>
    <t>Ostali objekti-igrališta,javne površine,spomenici,parkirališta…</t>
  </si>
  <si>
    <t>Rashodi za materijal i energiju ostalih objekata kom.infrastr.</t>
  </si>
  <si>
    <t>…..Potraživanja za više plaćene doprinose</t>
  </si>
  <si>
    <t>…..Potraživanja za više plaćene ostale obveze</t>
  </si>
  <si>
    <t>Pomoći iz drž.proračuna temeljem peijenosa sredstava EU</t>
  </si>
  <si>
    <t>Kompenzacijska sredstva</t>
  </si>
  <si>
    <t>Prihodi od financijske imovine KNJIŽNICA</t>
  </si>
  <si>
    <t>Aktivnost: Udruge građana iz područja kulture</t>
  </si>
  <si>
    <t>Kapitalni projekt: Nabava nematerijalne imovine</t>
  </si>
  <si>
    <t>Aktivnost: Javni radovi-očuvanje kulturne baštine</t>
  </si>
  <si>
    <t>Pomoći proračunskim korisnicima iz proračuna koji im nije nadležan</t>
  </si>
  <si>
    <t>Program 03: Uređenje igrališta za malu djecu</t>
  </si>
  <si>
    <t>Aktivnost: Roditelji i djeca</t>
  </si>
  <si>
    <t>Aktivnost: Pomoć u kući starim i nemoćnim - Program ZAŽELI</t>
  </si>
  <si>
    <t>Energija-za  igrališta</t>
  </si>
  <si>
    <t>…..obveze za nefinancisku imovinu ( knjige u knjižnici)</t>
  </si>
  <si>
    <t>…..Potraživanja za zakup poljoprivrednog zemljišta</t>
  </si>
  <si>
    <t>…..Obveze knjižnice</t>
  </si>
  <si>
    <t>INDEKS PREMA 2019.</t>
  </si>
  <si>
    <t>Kapitalne pomoći</t>
  </si>
  <si>
    <t>Pomoć u opremanju bolnica</t>
  </si>
  <si>
    <t>Rashodi za nabavu dugotrajne imovine</t>
  </si>
  <si>
    <t>GLAVA 00112 KORIŠTENJE OBNOVLJIVIH IZVORA ENERGIJE</t>
  </si>
  <si>
    <t>Funkcijska klasifikacija: 05-zaštita okoliša</t>
  </si>
  <si>
    <t>Program 01: Unapređenje razvoja gospodarstva</t>
  </si>
  <si>
    <t>Aktivnost: Pomoć trgovačkim društvu za reciklažu otpada</t>
  </si>
  <si>
    <t>…..Potraživanja od V.Z. SLAVONIJA  za el.energiju u domu Kosovac</t>
  </si>
  <si>
    <t>…..Potraživanja za porez na promet nekretninama</t>
  </si>
  <si>
    <t>ZA 2020. GODINU</t>
  </si>
  <si>
    <t>Donosi se Polugodišnji izvještaj o izvršenju proračuna općine Gornji Bogićevci za 2020.godinu</t>
  </si>
  <si>
    <t>U prvom polugodištu 2020.godine ostvareno je kako slijedi:</t>
  </si>
  <si>
    <t>POLUGODIŠ. IZVRŠENJE 2019.</t>
  </si>
  <si>
    <t>GODIŠNJI PLAN 2020</t>
  </si>
  <si>
    <t>POLUGODIŠNJE  IZVRŠENJE 2020.</t>
  </si>
  <si>
    <t>INDEKS PREMA GODIŠNJEM PLANU 2020.</t>
  </si>
  <si>
    <t>POLUGODIŠ. IZVRŠENJE 2020.</t>
  </si>
  <si>
    <r>
      <t xml:space="preserve">           </t>
    </r>
    <r>
      <rPr>
        <sz val="9"/>
        <color theme="1"/>
        <rFont val="Arial"/>
        <family val="2"/>
        <charset val="238"/>
      </rPr>
      <t xml:space="preserve">  Sredstva tekuće proračunske pričuve planiranih u iznosu od 20.000,00 kn u 2020.g. nisu korištena u prvom polugodištu 2020.g.</t>
    </r>
  </si>
  <si>
    <t xml:space="preserve">           U  prvom polugodištu 2020.g. Općina se nije zaduživala dugoročno, niti kratkoročno.</t>
  </si>
  <si>
    <t>Ovaj polugodišnji izvještaj o izvršenju proračuna općine Gornji Bogićevci za 2020.g.biti će objavljen u "Službenom glasniku općine Gornji Bogićevci"</t>
  </si>
  <si>
    <t>Tekuće pomoći temeljem EU sredstava (javni radovi)</t>
  </si>
  <si>
    <t>Penali za nepoštovanje rokova kod izvođenje radova</t>
  </si>
  <si>
    <t>Energija</t>
  </si>
  <si>
    <t>Naknada troškova zaposlenicima</t>
  </si>
  <si>
    <t>Pomoć unutar općeg proračuna</t>
  </si>
  <si>
    <t xml:space="preserve">Nepodmirene obveze općine Gornji Bogićevci na dan 30. lipnja 2019. g.  iznose 173.049,33 kn, od čega dospjelih u iznosu od 40.000,00 kn,  </t>
  </si>
  <si>
    <t>…..Potraživanja za dane zajmove (LAG)</t>
  </si>
  <si>
    <t>…..Potraživanja za najam kuća u vlasništvu općine</t>
  </si>
  <si>
    <t>Potraživanja  općine Gornji Bogićevci na dan 30. lipnja 2020 g. ukupno iznose 2.404.607,22 kn, a pojedinačno po vrstama kako slijedi:</t>
  </si>
  <si>
    <t>…..obveze za nefinancisku imovinu (igralište Dubovac)</t>
  </si>
  <si>
    <r>
      <t>Klasa: 400-05/20-01-</t>
    </r>
    <r>
      <rPr>
        <sz val="9"/>
        <color theme="1"/>
        <rFont val="Arial"/>
        <family val="2"/>
        <charset val="238"/>
      </rPr>
      <t>19</t>
    </r>
  </si>
  <si>
    <r>
      <t xml:space="preserve">              Temeljem članka110.Zakona o proračunu("Narodne novine"br.87/08, 136/12 i 15/15) i članka 33. Statuta općine Gornji Bogićevci ("Službeni glasnik općine Gornji Bogićevci br. 02/09), vijeće općine Gornji Bogićevci  na  19</t>
    </r>
    <r>
      <rPr>
        <sz val="10"/>
        <color rgb="FFFF0000"/>
        <rFont val="Arial"/>
        <family val="2"/>
        <charset val="238"/>
      </rPr>
      <t xml:space="preserve">. </t>
    </r>
    <r>
      <rPr>
        <sz val="10"/>
        <color theme="1"/>
        <rFont val="Arial"/>
        <family val="2"/>
        <charset val="238"/>
      </rPr>
      <t>sjednici održanoj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24. rujna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2020. </t>
    </r>
    <r>
      <rPr>
        <sz val="10"/>
        <color indexed="8"/>
        <rFont val="Arial"/>
        <family val="2"/>
        <charset val="238"/>
      </rPr>
      <t>g. donosi</t>
    </r>
  </si>
  <si>
    <t>Urbroj: 2178/18-03-20-02</t>
  </si>
  <si>
    <t>Gornji Bogićevci, 24. rujna 2020. g.</t>
  </si>
  <si>
    <t>Porez na imovinu</t>
  </si>
  <si>
    <t>Porez na robu i usluge</t>
  </si>
  <si>
    <t xml:space="preserve">Prihodi od fin.imovine </t>
  </si>
  <si>
    <t>Prihod od nefinancijske imovine</t>
  </si>
  <si>
    <t>Pomoći iz proračuna</t>
  </si>
  <si>
    <t>Komunalni doprinosi i naknade</t>
  </si>
  <si>
    <t>Prihodi od prodaje materijalne imovine-prirodnih  bogastava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</si>
</sst>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999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3">
    <xf numFmtId="0" fontId="0" fillId="0" borderId="0" xfId="0"/>
    <xf numFmtId="0" fontId="1" fillId="0" borderId="0" xfId="1"/>
    <xf numFmtId="0" fontId="5" fillId="0" borderId="0" xfId="1" applyFont="1"/>
    <xf numFmtId="0" fontId="8" fillId="0" borderId="0" xfId="1" applyFont="1" applyBorder="1"/>
    <xf numFmtId="4" fontId="8" fillId="0" borderId="0" xfId="1" applyNumberFormat="1" applyFont="1" applyBorder="1"/>
    <xf numFmtId="0" fontId="8" fillId="0" borderId="0" xfId="1" applyFont="1" applyBorder="1" applyAlignment="1">
      <alignment horizontal="left" vertical="top"/>
    </xf>
    <xf numFmtId="0" fontId="16" fillId="0" borderId="0" xfId="1" applyFont="1"/>
    <xf numFmtId="0" fontId="9" fillId="0" borderId="1" xfId="1" applyFont="1" applyBorder="1" applyAlignment="1">
      <alignment horizontal="left" vertical="justify"/>
    </xf>
    <xf numFmtId="4" fontId="9" fillId="0" borderId="1" xfId="1" applyNumberFormat="1" applyFont="1" applyBorder="1"/>
    <xf numFmtId="0" fontId="7" fillId="0" borderId="1" xfId="1" applyFont="1" applyBorder="1" applyAlignment="1">
      <alignment horizontal="left" vertical="top"/>
    </xf>
    <xf numFmtId="0" fontId="7" fillId="0" borderId="1" xfId="1" applyFont="1" applyBorder="1"/>
    <xf numFmtId="4" fontId="8" fillId="0" borderId="1" xfId="1" applyNumberFormat="1" applyFont="1" applyBorder="1"/>
    <xf numFmtId="0" fontId="1" fillId="0" borderId="1" xfId="1" applyBorder="1"/>
    <xf numFmtId="0" fontId="1" fillId="0" borderId="1" xfId="1" applyBorder="1" applyAlignment="1">
      <alignment horizontal="left"/>
    </xf>
    <xf numFmtId="0" fontId="20" fillId="0" borderId="0" xfId="1" applyFont="1"/>
    <xf numFmtId="4" fontId="1" fillId="0" borderId="1" xfId="1" applyNumberFormat="1" applyBorder="1"/>
    <xf numFmtId="0" fontId="1" fillId="0" borderId="1" xfId="1" applyBorder="1" applyAlignment="1"/>
    <xf numFmtId="4" fontId="15" fillId="0" borderId="1" xfId="1" applyNumberFormat="1" applyFont="1" applyBorder="1"/>
    <xf numFmtId="0" fontId="1" fillId="0" borderId="0" xfId="1" applyBorder="1" applyAlignment="1">
      <alignment horizontal="left"/>
    </xf>
    <xf numFmtId="4" fontId="1" fillId="0" borderId="0" xfId="1" applyNumberFormat="1" applyBorder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0" fontId="1" fillId="3" borderId="3" xfId="1" applyFill="1" applyBorder="1"/>
    <xf numFmtId="0" fontId="6" fillId="5" borderId="5" xfId="1" applyFont="1" applyFill="1" applyBorder="1" applyAlignment="1">
      <alignment horizontal="left" vertical="top"/>
    </xf>
    <xf numFmtId="4" fontId="6" fillId="5" borderId="5" xfId="1" applyNumberFormat="1" applyFont="1" applyFill="1" applyBorder="1"/>
    <xf numFmtId="0" fontId="7" fillId="4" borderId="1" xfId="1" applyFont="1" applyFill="1" applyBorder="1" applyAlignment="1">
      <alignment horizontal="left" vertical="top"/>
    </xf>
    <xf numFmtId="0" fontId="7" fillId="4" borderId="1" xfId="1" applyFont="1" applyFill="1" applyBorder="1"/>
    <xf numFmtId="4" fontId="7" fillId="4" borderId="1" xfId="1" applyNumberFormat="1" applyFont="1" applyFill="1" applyBorder="1"/>
    <xf numFmtId="0" fontId="7" fillId="4" borderId="1" xfId="1" applyFont="1" applyFill="1" applyBorder="1" applyAlignment="1">
      <alignment wrapText="1"/>
    </xf>
    <xf numFmtId="0" fontId="19" fillId="4" borderId="1" xfId="1" applyFont="1" applyFill="1" applyBorder="1" applyAlignment="1">
      <alignment horizontal="left" vertical="top"/>
    </xf>
    <xf numFmtId="0" fontId="19" fillId="4" borderId="1" xfId="1" applyFont="1" applyFill="1" applyBorder="1"/>
    <xf numFmtId="4" fontId="19" fillId="4" borderId="1" xfId="1" applyNumberFormat="1" applyFont="1" applyFill="1" applyBorder="1"/>
    <xf numFmtId="4" fontId="12" fillId="4" borderId="1" xfId="1" applyNumberFormat="1" applyFont="1" applyFill="1" applyBorder="1"/>
    <xf numFmtId="0" fontId="6" fillId="5" borderId="1" xfId="1" applyFont="1" applyFill="1" applyBorder="1" applyAlignment="1">
      <alignment horizontal="left" vertical="top"/>
    </xf>
    <xf numFmtId="4" fontId="6" fillId="5" borderId="1" xfId="1" applyNumberFormat="1" applyFont="1" applyFill="1" applyBorder="1"/>
    <xf numFmtId="0" fontId="1" fillId="2" borderId="6" xfId="1" applyFill="1" applyBorder="1"/>
    <xf numFmtId="0" fontId="1" fillId="3" borderId="4" xfId="1" applyFill="1" applyBorder="1"/>
    <xf numFmtId="0" fontId="17" fillId="5" borderId="1" xfId="1" applyFont="1" applyFill="1" applyBorder="1" applyAlignment="1">
      <alignment horizontal="left"/>
    </xf>
    <xf numFmtId="0" fontId="17" fillId="5" borderId="1" xfId="1" applyFont="1" applyFill="1" applyBorder="1"/>
    <xf numFmtId="4" fontId="17" fillId="5" borderId="1" xfId="1" applyNumberFormat="1" applyFont="1" applyFill="1" applyBorder="1"/>
    <xf numFmtId="0" fontId="7" fillId="4" borderId="1" xfId="1" applyFont="1" applyFill="1" applyBorder="1" applyAlignment="1">
      <alignment horizontal="left" vertical="justify"/>
    </xf>
    <xf numFmtId="0" fontId="12" fillId="4" borderId="1" xfId="1" applyFont="1" applyFill="1" applyBorder="1" applyAlignment="1">
      <alignment horizontal="left" vertical="justify"/>
    </xf>
    <xf numFmtId="0" fontId="13" fillId="4" borderId="1" xfId="1" applyFont="1" applyFill="1" applyBorder="1" applyAlignment="1">
      <alignment horizontal="left"/>
    </xf>
    <xf numFmtId="0" fontId="13" fillId="4" borderId="1" xfId="1" applyFont="1" applyFill="1" applyBorder="1"/>
    <xf numFmtId="4" fontId="13" fillId="4" borderId="1" xfId="1" applyNumberFormat="1" applyFont="1" applyFill="1" applyBorder="1"/>
    <xf numFmtId="0" fontId="5" fillId="6" borderId="2" xfId="1" applyFont="1" applyFill="1" applyBorder="1" applyAlignment="1">
      <alignment vertical="center" wrapText="1" shrinkToFit="1"/>
    </xf>
    <xf numFmtId="0" fontId="5" fillId="6" borderId="2" xfId="1" applyFont="1" applyFill="1" applyBorder="1" applyAlignment="1">
      <alignment horizontal="center" vertical="center"/>
    </xf>
    <xf numFmtId="0" fontId="1" fillId="0" borderId="0" xfId="1" applyBorder="1" applyAlignment="1"/>
    <xf numFmtId="0" fontId="14" fillId="0" borderId="0" xfId="1" applyFont="1" applyBorder="1" applyAlignment="1"/>
    <xf numFmtId="0" fontId="6" fillId="5" borderId="1" xfId="1" applyFont="1" applyFill="1" applyBorder="1" applyAlignment="1">
      <alignment horizontal="left" vertical="center"/>
    </xf>
    <xf numFmtId="4" fontId="6" fillId="5" borderId="1" xfId="1" applyNumberFormat="1" applyFont="1" applyFill="1" applyBorder="1" applyAlignment="1">
      <alignment vertical="center"/>
    </xf>
    <xf numFmtId="0" fontId="23" fillId="2" borderId="4" xfId="1" applyFont="1" applyFill="1" applyBorder="1"/>
    <xf numFmtId="0" fontId="24" fillId="3" borderId="4" xfId="1" applyFont="1" applyFill="1" applyBorder="1"/>
    <xf numFmtId="0" fontId="13" fillId="7" borderId="1" xfId="1" applyFont="1" applyFill="1" applyBorder="1" applyAlignment="1">
      <alignment horizontal="left"/>
    </xf>
    <xf numFmtId="0" fontId="13" fillId="7" borderId="1" xfId="1" applyFont="1" applyFill="1" applyBorder="1"/>
    <xf numFmtId="4" fontId="13" fillId="7" borderId="1" xfId="1" applyNumberFormat="1" applyFont="1" applyFill="1" applyBorder="1"/>
    <xf numFmtId="0" fontId="6" fillId="7" borderId="1" xfId="1" applyFont="1" applyFill="1" applyBorder="1" applyAlignment="1">
      <alignment horizontal="left" vertical="top"/>
    </xf>
    <xf numFmtId="0" fontId="6" fillId="7" borderId="1" xfId="1" applyFont="1" applyFill="1" applyBorder="1" applyAlignment="1">
      <alignment wrapText="1"/>
    </xf>
    <xf numFmtId="4" fontId="6" fillId="7" borderId="1" xfId="1" applyNumberFormat="1" applyFont="1" applyFill="1" applyBorder="1"/>
    <xf numFmtId="0" fontId="6" fillId="7" borderId="1" xfId="1" applyFont="1" applyFill="1" applyBorder="1" applyAlignment="1">
      <alignment horizontal="left" vertical="center"/>
    </xf>
    <xf numFmtId="4" fontId="6" fillId="7" borderId="1" xfId="1" applyNumberFormat="1" applyFont="1" applyFill="1" applyBorder="1" applyAlignment="1">
      <alignment vertical="center"/>
    </xf>
    <xf numFmtId="0" fontId="25" fillId="7" borderId="1" xfId="1" applyFont="1" applyFill="1" applyBorder="1" applyAlignment="1">
      <alignment horizontal="left" vertical="top"/>
    </xf>
    <xf numFmtId="4" fontId="25" fillId="7" borderId="1" xfId="1" applyNumberFormat="1" applyFont="1" applyFill="1" applyBorder="1"/>
    <xf numFmtId="0" fontId="12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4" fontId="1" fillId="0" borderId="0" xfId="1" applyNumberFormat="1"/>
    <xf numFmtId="4" fontId="9" fillId="0" borderId="1" xfId="1" applyNumberFormat="1" applyFont="1" applyBorder="1" applyAlignment="1"/>
    <xf numFmtId="4" fontId="12" fillId="6" borderId="1" xfId="1" applyNumberFormat="1" applyFont="1" applyFill="1" applyBorder="1"/>
    <xf numFmtId="0" fontId="21" fillId="0" borderId="0" xfId="1" applyFont="1" applyBorder="1" applyAlignment="1"/>
    <xf numFmtId="0" fontId="14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9" fillId="6" borderId="7" xfId="1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11" fillId="0" borderId="8" xfId="1" applyFont="1" applyBorder="1" applyAlignment="1"/>
    <xf numFmtId="4" fontId="11" fillId="0" borderId="1" xfId="1" applyNumberFormat="1" applyFont="1" applyBorder="1" applyAlignment="1"/>
    <xf numFmtId="4" fontId="11" fillId="0" borderId="8" xfId="1" applyNumberFormat="1" applyFont="1" applyBorder="1" applyAlignment="1"/>
    <xf numFmtId="4" fontId="11" fillId="0" borderId="5" xfId="1" applyNumberFormat="1" applyFont="1" applyBorder="1" applyAlignment="1"/>
    <xf numFmtId="4" fontId="11" fillId="0" borderId="0" xfId="1" applyNumberFormat="1" applyFont="1" applyBorder="1" applyAlignment="1"/>
    <xf numFmtId="0" fontId="1" fillId="0" borderId="0" xfId="1" applyAlignment="1">
      <alignment horizontal="center"/>
    </xf>
    <xf numFmtId="0" fontId="14" fillId="0" borderId="0" xfId="1" applyFont="1" applyBorder="1" applyAlignment="1">
      <alignment horizontal="left"/>
    </xf>
    <xf numFmtId="0" fontId="5" fillId="6" borderId="5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6" fillId="0" borderId="0" xfId="1" applyFont="1" applyBorder="1"/>
    <xf numFmtId="0" fontId="2" fillId="2" borderId="6" xfId="1" applyFont="1" applyFill="1" applyBorder="1"/>
    <xf numFmtId="0" fontId="22" fillId="2" borderId="6" xfId="1" applyFont="1" applyFill="1" applyBorder="1"/>
    <xf numFmtId="0" fontId="3" fillId="3" borderId="11" xfId="1" applyFont="1" applyFill="1" applyBorder="1"/>
    <xf numFmtId="4" fontId="3" fillId="3" borderId="12" xfId="1" applyNumberFormat="1" applyFont="1" applyFill="1" applyBorder="1"/>
    <xf numFmtId="4" fontId="4" fillId="3" borderId="12" xfId="1" applyNumberFormat="1" applyFont="1" applyFill="1" applyBorder="1"/>
    <xf numFmtId="4" fontId="2" fillId="2" borderId="6" xfId="1" applyNumberFormat="1" applyFont="1" applyFill="1" applyBorder="1"/>
    <xf numFmtId="4" fontId="1" fillId="8" borderId="12" xfId="1" applyNumberFormat="1" applyFill="1" applyBorder="1"/>
    <xf numFmtId="0" fontId="5" fillId="6" borderId="15" xfId="1" applyFont="1" applyFill="1" applyBorder="1" applyAlignment="1">
      <alignment vertical="center" wrapText="1" shrinkToFit="1"/>
    </xf>
    <xf numFmtId="0" fontId="5" fillId="6" borderId="15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1" fontId="11" fillId="5" borderId="1" xfId="1" applyNumberFormat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/>
    </xf>
    <xf numFmtId="1" fontId="11" fillId="9" borderId="1" xfId="1" applyNumberFormat="1" applyFont="1" applyFill="1" applyBorder="1" applyAlignment="1">
      <alignment horizontal="center"/>
    </xf>
    <xf numFmtId="4" fontId="1" fillId="9" borderId="1" xfId="1" applyNumberFormat="1" applyFill="1" applyBorder="1"/>
    <xf numFmtId="4" fontId="1" fillId="5" borderId="1" xfId="1" applyNumberFormat="1" applyFill="1" applyBorder="1"/>
    <xf numFmtId="0" fontId="5" fillId="6" borderId="7" xfId="1" applyFont="1" applyFill="1" applyBorder="1" applyAlignment="1">
      <alignment vertical="center" wrapText="1" shrinkToFit="1"/>
    </xf>
    <xf numFmtId="0" fontId="5" fillId="6" borderId="7" xfId="1" applyFont="1" applyFill="1" applyBorder="1" applyAlignment="1">
      <alignment horizontal="center" vertical="center"/>
    </xf>
    <xf numFmtId="0" fontId="11" fillId="0" borderId="1" xfId="1" applyFont="1" applyBorder="1" applyAlignment="1"/>
    <xf numFmtId="0" fontId="1" fillId="10" borderId="0" xfId="1" applyFill="1" applyBorder="1" applyAlignment="1"/>
    <xf numFmtId="4" fontId="11" fillId="10" borderId="0" xfId="1" applyNumberFormat="1" applyFont="1" applyFill="1" applyBorder="1" applyAlignment="1"/>
    <xf numFmtId="1" fontId="11" fillId="10" borderId="0" xfId="1" applyNumberFormat="1" applyFont="1" applyFill="1" applyBorder="1" applyAlignment="1"/>
    <xf numFmtId="0" fontId="11" fillId="10" borderId="0" xfId="1" applyFont="1" applyFill="1" applyBorder="1" applyAlignment="1"/>
    <xf numFmtId="0" fontId="11" fillId="10" borderId="0" xfId="1" applyFont="1" applyFill="1"/>
    <xf numFmtId="1" fontId="11" fillId="10" borderId="0" xfId="1" applyNumberFormat="1" applyFont="1" applyFill="1"/>
    <xf numFmtId="0" fontId="11" fillId="0" borderId="1" xfId="1" applyFont="1" applyBorder="1"/>
    <xf numFmtId="1" fontId="11" fillId="0" borderId="1" xfId="1" applyNumberFormat="1" applyFont="1" applyBorder="1" applyAlignment="1"/>
    <xf numFmtId="4" fontId="27" fillId="11" borderId="1" xfId="1" applyNumberFormat="1" applyFont="1" applyFill="1" applyBorder="1" applyAlignment="1"/>
    <xf numFmtId="1" fontId="27" fillId="11" borderId="1" xfId="1" applyNumberFormat="1" applyFont="1" applyFill="1" applyBorder="1" applyAlignment="1"/>
    <xf numFmtId="1" fontId="11" fillId="4" borderId="16" xfId="1" applyNumberFormat="1" applyFont="1" applyFill="1" applyBorder="1"/>
    <xf numFmtId="4" fontId="27" fillId="12" borderId="17" xfId="1" applyNumberFormat="1" applyFont="1" applyFill="1" applyBorder="1"/>
    <xf numFmtId="0" fontId="27" fillId="12" borderId="18" xfId="1" applyFont="1" applyFill="1" applyBorder="1"/>
    <xf numFmtId="4" fontId="11" fillId="4" borderId="17" xfId="1" applyNumberFormat="1" applyFont="1" applyFill="1" applyBorder="1" applyAlignment="1"/>
    <xf numFmtId="1" fontId="11" fillId="4" borderId="18" xfId="1" applyNumberFormat="1" applyFont="1" applyFill="1" applyBorder="1" applyAlignment="1"/>
    <xf numFmtId="4" fontId="27" fillId="13" borderId="17" xfId="1" applyNumberFormat="1" applyFont="1" applyFill="1" applyBorder="1" applyAlignment="1"/>
    <xf numFmtId="1" fontId="27" fillId="13" borderId="18" xfId="1" applyNumberFormat="1" applyFont="1" applyFill="1" applyBorder="1" applyAlignment="1"/>
    <xf numFmtId="4" fontId="27" fillId="12" borderId="16" xfId="1" applyNumberFormat="1" applyFont="1" applyFill="1" applyBorder="1" applyAlignment="1"/>
    <xf numFmtId="1" fontId="27" fillId="12" borderId="19" xfId="1" applyNumberFormat="1" applyFont="1" applyFill="1" applyBorder="1" applyAlignment="1"/>
    <xf numFmtId="1" fontId="11" fillId="4" borderId="17" xfId="1" applyNumberFormat="1" applyFont="1" applyFill="1" applyBorder="1" applyAlignment="1"/>
    <xf numFmtId="0" fontId="11" fillId="4" borderId="18" xfId="1" applyFont="1" applyFill="1" applyBorder="1" applyAlignment="1"/>
    <xf numFmtId="1" fontId="27" fillId="13" borderId="17" xfId="1" applyNumberFormat="1" applyFont="1" applyFill="1" applyBorder="1" applyAlignment="1"/>
    <xf numFmtId="0" fontId="27" fillId="13" borderId="18" xfId="1" applyFont="1" applyFill="1" applyBorder="1" applyAlignment="1"/>
    <xf numFmtId="1" fontId="27" fillId="12" borderId="16" xfId="1" applyNumberFormat="1" applyFont="1" applyFill="1" applyBorder="1" applyAlignment="1"/>
    <xf numFmtId="0" fontId="27" fillId="12" borderId="19" xfId="1" applyFont="1" applyFill="1" applyBorder="1" applyAlignment="1"/>
    <xf numFmtId="1" fontId="11" fillId="4" borderId="16" xfId="1" applyNumberFormat="1" applyFont="1" applyFill="1" applyBorder="1" applyAlignment="1"/>
    <xf numFmtId="0" fontId="11" fillId="4" borderId="19" xfId="1" applyFont="1" applyFill="1" applyBorder="1" applyAlignment="1"/>
    <xf numFmtId="0" fontId="27" fillId="13" borderId="17" xfId="1" applyFont="1" applyFill="1" applyBorder="1"/>
    <xf numFmtId="0" fontId="27" fillId="13" borderId="18" xfId="1" applyFont="1" applyFill="1" applyBorder="1"/>
    <xf numFmtId="0" fontId="27" fillId="12" borderId="16" xfId="1" applyFont="1" applyFill="1" applyBorder="1"/>
    <xf numFmtId="0" fontId="27" fillId="12" borderId="19" xfId="1" applyFont="1" applyFill="1" applyBorder="1"/>
    <xf numFmtId="0" fontId="1" fillId="12" borderId="19" xfId="1" applyFill="1" applyBorder="1" applyAlignment="1"/>
    <xf numFmtId="0" fontId="1" fillId="4" borderId="18" xfId="1" applyFill="1" applyBorder="1" applyAlignment="1"/>
    <xf numFmtId="0" fontId="1" fillId="13" borderId="18" xfId="1" applyFill="1" applyBorder="1" applyAlignment="1"/>
    <xf numFmtId="4" fontId="27" fillId="12" borderId="17" xfId="1" applyNumberFormat="1" applyFont="1" applyFill="1" applyBorder="1" applyAlignment="1"/>
    <xf numFmtId="0" fontId="1" fillId="12" borderId="18" xfId="1" applyFill="1" applyBorder="1" applyAlignment="1"/>
    <xf numFmtId="4" fontId="27" fillId="11" borderId="20" xfId="1" applyNumberFormat="1" applyFont="1" applyFill="1" applyBorder="1" applyAlignment="1"/>
    <xf numFmtId="0" fontId="1" fillId="11" borderId="21" xfId="1" applyFill="1" applyBorder="1" applyAlignment="1"/>
    <xf numFmtId="4" fontId="28" fillId="11" borderId="1" xfId="1" applyNumberFormat="1" applyFont="1" applyFill="1" applyBorder="1"/>
    <xf numFmtId="4" fontId="28" fillId="12" borderId="1" xfId="1" applyNumberFormat="1" applyFont="1" applyFill="1" applyBorder="1"/>
    <xf numFmtId="4" fontId="28" fillId="13" borderId="1" xfId="1" applyNumberFormat="1" applyFont="1" applyFill="1" applyBorder="1"/>
    <xf numFmtId="4" fontId="1" fillId="4" borderId="1" xfId="1" applyNumberFormat="1" applyFill="1" applyBorder="1"/>
    <xf numFmtId="4" fontId="1" fillId="10" borderId="1" xfId="1" applyNumberFormat="1" applyFill="1" applyBorder="1"/>
    <xf numFmtId="4" fontId="11" fillId="10" borderId="1" xfId="1" applyNumberFormat="1" applyFont="1" applyFill="1" applyBorder="1"/>
    <xf numFmtId="4" fontId="27" fillId="12" borderId="1" xfId="1" applyNumberFormat="1" applyFont="1" applyFill="1" applyBorder="1"/>
    <xf numFmtId="4" fontId="27" fillId="13" borderId="1" xfId="1" applyNumberFormat="1" applyFont="1" applyFill="1" applyBorder="1"/>
    <xf numFmtId="4" fontId="11" fillId="4" borderId="1" xfId="1" applyNumberFormat="1" applyFont="1" applyFill="1" applyBorder="1"/>
    <xf numFmtId="4" fontId="11" fillId="10" borderId="1" xfId="1" applyNumberFormat="1" applyFont="1" applyFill="1" applyBorder="1" applyAlignment="1"/>
    <xf numFmtId="4" fontId="11" fillId="4" borderId="1" xfId="1" applyNumberFormat="1" applyFont="1" applyFill="1" applyBorder="1" applyAlignment="1"/>
    <xf numFmtId="4" fontId="27" fillId="12" borderId="1" xfId="1" applyNumberFormat="1" applyFont="1" applyFill="1" applyBorder="1" applyAlignment="1"/>
    <xf numFmtId="4" fontId="27" fillId="13" borderId="1" xfId="1" applyNumberFormat="1" applyFont="1" applyFill="1" applyBorder="1" applyAlignment="1"/>
    <xf numFmtId="4" fontId="27" fillId="11" borderId="1" xfId="1" applyNumberFormat="1" applyFont="1" applyFill="1" applyBorder="1"/>
    <xf numFmtId="4" fontId="1" fillId="0" borderId="12" xfId="1" applyNumberFormat="1" applyBorder="1"/>
    <xf numFmtId="1" fontId="11" fillId="6" borderId="0" xfId="1" applyNumberFormat="1" applyFont="1" applyFill="1" applyBorder="1" applyAlignment="1"/>
    <xf numFmtId="4" fontId="11" fillId="6" borderId="1" xfId="1" applyNumberFormat="1" applyFont="1" applyFill="1" applyBorder="1"/>
    <xf numFmtId="1" fontId="11" fillId="10" borderId="16" xfId="1" applyNumberFormat="1" applyFont="1" applyFill="1" applyBorder="1" applyAlignment="1"/>
    <xf numFmtId="0" fontId="11" fillId="10" borderId="19" xfId="1" applyFont="1" applyFill="1" applyBorder="1" applyAlignment="1"/>
    <xf numFmtId="4" fontId="11" fillId="0" borderId="1" xfId="1" applyNumberFormat="1" applyFont="1" applyBorder="1"/>
    <xf numFmtId="4" fontId="11" fillId="6" borderId="1" xfId="1" applyNumberFormat="1" applyFont="1" applyFill="1" applyBorder="1" applyAlignment="1"/>
    <xf numFmtId="1" fontId="11" fillId="6" borderId="1" xfId="1" applyNumberFormat="1" applyFont="1" applyFill="1" applyBorder="1" applyAlignment="1"/>
    <xf numFmtId="0" fontId="19" fillId="6" borderId="1" xfId="1" applyFont="1" applyFill="1" applyBorder="1" applyAlignment="1">
      <alignment horizontal="right" vertical="top"/>
    </xf>
    <xf numFmtId="0" fontId="19" fillId="6" borderId="1" xfId="1" applyFont="1" applyFill="1" applyBorder="1"/>
    <xf numFmtId="1" fontId="11" fillId="0" borderId="1" xfId="1" applyNumberFormat="1" applyFont="1" applyBorder="1"/>
    <xf numFmtId="1" fontId="11" fillId="10" borderId="1" xfId="1" applyNumberFormat="1" applyFont="1" applyFill="1" applyBorder="1" applyAlignment="1"/>
    <xf numFmtId="0" fontId="12" fillId="6" borderId="1" xfId="1" applyFont="1" applyFill="1" applyBorder="1" applyAlignment="1">
      <alignment horizontal="right" vertical="top"/>
    </xf>
    <xf numFmtId="0" fontId="7" fillId="6" borderId="7" xfId="1" applyFont="1" applyFill="1" applyBorder="1" applyAlignment="1">
      <alignment horizontal="center" vertical="center" wrapText="1"/>
    </xf>
    <xf numFmtId="1" fontId="11" fillId="4" borderId="1" xfId="1" applyNumberFormat="1" applyFont="1" applyFill="1" applyBorder="1" applyAlignment="1"/>
    <xf numFmtId="4" fontId="14" fillId="15" borderId="1" xfId="1" applyNumberFormat="1" applyFont="1" applyFill="1" applyBorder="1" applyAlignment="1"/>
    <xf numFmtId="4" fontId="11" fillId="14" borderId="1" xfId="1" applyNumberFormat="1" applyFont="1" applyFill="1" applyBorder="1" applyAlignment="1"/>
    <xf numFmtId="4" fontId="11" fillId="14" borderId="1" xfId="1" applyNumberFormat="1" applyFont="1" applyFill="1" applyBorder="1"/>
    <xf numFmtId="0" fontId="7" fillId="5" borderId="5" xfId="1" applyFont="1" applyFill="1" applyBorder="1"/>
    <xf numFmtId="0" fontId="7" fillId="7" borderId="1" xfId="1" applyFont="1" applyFill="1" applyBorder="1"/>
    <xf numFmtId="0" fontId="7" fillId="7" borderId="1" xfId="1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7" fillId="5" borderId="1" xfId="1" applyFont="1" applyFill="1" applyBorder="1"/>
    <xf numFmtId="0" fontId="7" fillId="4" borderId="1" xfId="1" applyFont="1" applyFill="1" applyBorder="1" applyAlignment="1"/>
    <xf numFmtId="0" fontId="8" fillId="0" borderId="1" xfId="1" applyFont="1" applyBorder="1" applyAlignment="1"/>
    <xf numFmtId="0" fontId="20" fillId="5" borderId="1" xfId="1" applyFont="1" applyFill="1" applyBorder="1"/>
    <xf numFmtId="0" fontId="20" fillId="9" borderId="1" xfId="1" applyFont="1" applyFill="1" applyBorder="1"/>
    <xf numFmtId="0" fontId="16" fillId="0" borderId="1" xfId="1" applyFont="1" applyBorder="1"/>
    <xf numFmtId="0" fontId="20" fillId="0" borderId="1" xfId="1" applyFont="1" applyBorder="1" applyAlignment="1"/>
    <xf numFmtId="0" fontId="20" fillId="10" borderId="1" xfId="1" applyFont="1" applyFill="1" applyBorder="1" applyAlignment="1"/>
    <xf numFmtId="0" fontId="20" fillId="6" borderId="1" xfId="1" applyFont="1" applyFill="1" applyBorder="1" applyAlignment="1"/>
    <xf numFmtId="0" fontId="20" fillId="0" borderId="19" xfId="1" applyFont="1" applyBorder="1" applyAlignment="1"/>
    <xf numFmtId="1" fontId="20" fillId="0" borderId="1" xfId="1" applyNumberFormat="1" applyFont="1" applyBorder="1" applyAlignment="1"/>
    <xf numFmtId="1" fontId="20" fillId="10" borderId="0" xfId="1" applyNumberFormat="1" applyFont="1" applyFill="1" applyBorder="1" applyAlignment="1"/>
    <xf numFmtId="1" fontId="20" fillId="4" borderId="19" xfId="1" applyNumberFormat="1" applyFont="1" applyFill="1" applyBorder="1" applyAlignment="1"/>
    <xf numFmtId="0" fontId="20" fillId="10" borderId="0" xfId="1" applyFont="1" applyFill="1" applyBorder="1" applyAlignment="1"/>
    <xf numFmtId="0" fontId="20" fillId="4" borderId="19" xfId="1" applyFont="1" applyFill="1" applyBorder="1" applyAlignment="1"/>
    <xf numFmtId="0" fontId="20" fillId="0" borderId="1" xfId="1" applyFont="1" applyFill="1" applyBorder="1" applyAlignment="1"/>
    <xf numFmtId="0" fontId="20" fillId="10" borderId="19" xfId="1" applyFont="1" applyFill="1" applyBorder="1" applyAlignment="1"/>
    <xf numFmtId="1" fontId="20" fillId="4" borderId="1" xfId="1" applyNumberFormat="1" applyFont="1" applyFill="1" applyBorder="1" applyAlignment="1"/>
    <xf numFmtId="1" fontId="29" fillId="12" borderId="19" xfId="1" applyNumberFormat="1" applyFont="1" applyFill="1" applyBorder="1" applyAlignment="1"/>
    <xf numFmtId="1" fontId="29" fillId="13" borderId="18" xfId="1" applyNumberFormat="1" applyFont="1" applyFill="1" applyBorder="1" applyAlignment="1"/>
    <xf numFmtId="1" fontId="20" fillId="4" borderId="18" xfId="1" applyNumberFormat="1" applyFont="1" applyFill="1" applyBorder="1" applyAlignment="1"/>
    <xf numFmtId="1" fontId="20" fillId="4" borderId="16" xfId="1" applyNumberFormat="1" applyFont="1" applyFill="1" applyBorder="1" applyAlignment="1"/>
    <xf numFmtId="1" fontId="29" fillId="13" borderId="16" xfId="1" applyNumberFormat="1" applyFont="1" applyFill="1" applyBorder="1" applyAlignment="1"/>
    <xf numFmtId="0" fontId="29" fillId="13" borderId="19" xfId="1" applyFont="1" applyFill="1" applyBorder="1" applyAlignment="1"/>
    <xf numFmtId="1" fontId="20" fillId="4" borderId="17" xfId="1" applyNumberFormat="1" applyFont="1" applyFill="1" applyBorder="1" applyAlignment="1"/>
    <xf numFmtId="0" fontId="20" fillId="4" borderId="18" xfId="1" applyFont="1" applyFill="1" applyBorder="1" applyAlignment="1"/>
    <xf numFmtId="1" fontId="29" fillId="12" borderId="16" xfId="1" applyNumberFormat="1" applyFont="1" applyFill="1" applyBorder="1" applyAlignment="1"/>
    <xf numFmtId="0" fontId="29" fillId="12" borderId="19" xfId="1" applyFont="1" applyFill="1" applyBorder="1" applyAlignment="1"/>
    <xf numFmtId="1" fontId="29" fillId="13" borderId="17" xfId="1" applyNumberFormat="1" applyFont="1" applyFill="1" applyBorder="1" applyAlignment="1"/>
    <xf numFmtId="0" fontId="29" fillId="13" borderId="18" xfId="1" applyFont="1" applyFill="1" applyBorder="1" applyAlignment="1"/>
    <xf numFmtId="1" fontId="20" fillId="14" borderId="1" xfId="1" applyNumberFormat="1" applyFont="1" applyFill="1" applyBorder="1" applyAlignment="1"/>
    <xf numFmtId="0" fontId="20" fillId="14" borderId="1" xfId="1" applyFont="1" applyFill="1" applyBorder="1" applyAlignment="1"/>
    <xf numFmtId="0" fontId="20" fillId="0" borderId="1" xfId="1" applyFont="1" applyBorder="1"/>
    <xf numFmtId="0" fontId="20" fillId="10" borderId="0" xfId="1" applyFont="1" applyFill="1"/>
    <xf numFmtId="0" fontId="20" fillId="4" borderId="19" xfId="1" applyFont="1" applyFill="1" applyBorder="1"/>
    <xf numFmtId="1" fontId="16" fillId="0" borderId="0" xfId="1" applyNumberFormat="1" applyFont="1"/>
    <xf numFmtId="0" fontId="31" fillId="0" borderId="0" xfId="1" applyFont="1"/>
    <xf numFmtId="1" fontId="20" fillId="10" borderId="1" xfId="1" applyNumberFormat="1" applyFont="1" applyFill="1" applyBorder="1" applyAlignment="1"/>
    <xf numFmtId="4" fontId="14" fillId="14" borderId="1" xfId="1" applyNumberFormat="1" applyFont="1" applyFill="1" applyBorder="1"/>
    <xf numFmtId="1" fontId="11" fillId="14" borderId="22" xfId="1" applyNumberFormat="1" applyFont="1" applyFill="1" applyBorder="1"/>
    <xf numFmtId="0" fontId="20" fillId="14" borderId="19" xfId="1" applyFont="1" applyFill="1" applyBorder="1" applyAlignment="1"/>
    <xf numFmtId="0" fontId="19" fillId="14" borderId="1" xfId="1" applyFont="1" applyFill="1" applyBorder="1"/>
    <xf numFmtId="0" fontId="20" fillId="14" borderId="1" xfId="1" applyFont="1" applyFill="1" applyBorder="1"/>
    <xf numFmtId="0" fontId="6" fillId="5" borderId="1" xfId="1" applyFont="1" applyFill="1" applyBorder="1" applyAlignment="1">
      <alignment vertical="center" wrapText="1"/>
    </xf>
    <xf numFmtId="0" fontId="16" fillId="0" borderId="1" xfId="1" applyFont="1" applyBorder="1" applyAlignment="1">
      <alignment wrapText="1"/>
    </xf>
    <xf numFmtId="0" fontId="0" fillId="0" borderId="0" xfId="0" applyBorder="1"/>
    <xf numFmtId="0" fontId="19" fillId="16" borderId="1" xfId="1" applyFont="1" applyFill="1" applyBorder="1" applyAlignment="1">
      <alignment horizontal="left" vertical="top"/>
    </xf>
    <xf numFmtId="0" fontId="19" fillId="16" borderId="1" xfId="1" applyFont="1" applyFill="1" applyBorder="1"/>
    <xf numFmtId="4" fontId="19" fillId="16" borderId="1" xfId="1" applyNumberFormat="1" applyFont="1" applyFill="1" applyBorder="1"/>
    <xf numFmtId="4" fontId="15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2" fontId="0" fillId="0" borderId="0" xfId="0" applyNumberFormat="1"/>
    <xf numFmtId="4" fontId="0" fillId="0" borderId="0" xfId="0" applyNumberFormat="1" applyBorder="1"/>
    <xf numFmtId="0" fontId="14" fillId="14" borderId="0" xfId="1" applyFont="1" applyFill="1" applyAlignment="1">
      <alignment wrapText="1"/>
    </xf>
    <xf numFmtId="0" fontId="11" fillId="14" borderId="0" xfId="1" applyFont="1" applyFill="1" applyAlignment="1">
      <alignment horizontal="center" wrapText="1"/>
    </xf>
    <xf numFmtId="0" fontId="11" fillId="14" borderId="0" xfId="1" applyFont="1" applyFill="1" applyBorder="1" applyAlignment="1">
      <alignment horizontal="center"/>
    </xf>
    <xf numFmtId="0" fontId="21" fillId="14" borderId="0" xfId="1" applyFont="1" applyFill="1" applyBorder="1" applyAlignment="1"/>
    <xf numFmtId="0" fontId="11" fillId="14" borderId="8" xfId="1" applyFont="1" applyFill="1" applyBorder="1" applyAlignment="1"/>
    <xf numFmtId="4" fontId="11" fillId="14" borderId="0" xfId="1" applyNumberFormat="1" applyFont="1" applyFill="1" applyBorder="1" applyAlignment="1"/>
    <xf numFmtId="0" fontId="14" fillId="14" borderId="0" xfId="1" applyFont="1" applyFill="1" applyBorder="1" applyAlignment="1"/>
    <xf numFmtId="0" fontId="11" fillId="14" borderId="0" xfId="1" applyFont="1" applyFill="1" applyAlignment="1">
      <alignment horizontal="center"/>
    </xf>
    <xf numFmtId="0" fontId="16" fillId="14" borderId="0" xfId="1" applyFont="1" applyFill="1"/>
    <xf numFmtId="0" fontId="13" fillId="14" borderId="7" xfId="1" applyFont="1" applyFill="1" applyBorder="1" applyAlignment="1">
      <alignment horizontal="center" vertical="center" wrapText="1"/>
    </xf>
    <xf numFmtId="0" fontId="13" fillId="14" borderId="9" xfId="1" applyFont="1" applyFill="1" applyBorder="1" applyAlignment="1">
      <alignment horizontal="center" vertical="center" wrapText="1"/>
    </xf>
    <xf numFmtId="0" fontId="13" fillId="14" borderId="10" xfId="1" applyFont="1" applyFill="1" applyBorder="1" applyAlignment="1">
      <alignment horizontal="center" vertical="center" wrapText="1"/>
    </xf>
    <xf numFmtId="0" fontId="14" fillId="14" borderId="0" xfId="1" applyFont="1" applyFill="1" applyAlignment="1">
      <alignment horizontal="center"/>
    </xf>
    <xf numFmtId="0" fontId="14" fillId="14" borderId="6" xfId="1" applyFont="1" applyFill="1" applyBorder="1"/>
    <xf numFmtId="0" fontId="14" fillId="14" borderId="14" xfId="1" applyFont="1" applyFill="1" applyBorder="1"/>
    <xf numFmtId="4" fontId="32" fillId="14" borderId="12" xfId="1" applyNumberFormat="1" applyFont="1" applyFill="1" applyBorder="1"/>
    <xf numFmtId="4" fontId="32" fillId="14" borderId="13" xfId="1" applyNumberFormat="1" applyFont="1" applyFill="1" applyBorder="1"/>
    <xf numFmtId="0" fontId="14" fillId="14" borderId="0" xfId="1" applyFont="1" applyFill="1"/>
    <xf numFmtId="0" fontId="33" fillId="14" borderId="2" xfId="1" applyFont="1" applyFill="1" applyBorder="1" applyAlignment="1">
      <alignment horizontal="center" vertical="center" wrapText="1"/>
    </xf>
    <xf numFmtId="4" fontId="17" fillId="14" borderId="5" xfId="1" applyNumberFormat="1" applyFont="1" applyFill="1" applyBorder="1"/>
    <xf numFmtId="4" fontId="18" fillId="14" borderId="0" xfId="1" applyNumberFormat="1" applyFont="1" applyFill="1" applyBorder="1"/>
    <xf numFmtId="4" fontId="17" fillId="14" borderId="1" xfId="1" applyNumberFormat="1" applyFont="1" applyFill="1" applyBorder="1"/>
    <xf numFmtId="4" fontId="18" fillId="14" borderId="1" xfId="1" applyNumberFormat="1" applyFont="1" applyFill="1" applyBorder="1"/>
    <xf numFmtId="4" fontId="18" fillId="14" borderId="12" xfId="1" applyNumberFormat="1" applyFont="1" applyFill="1" applyBorder="1"/>
    <xf numFmtId="4" fontId="18" fillId="14" borderId="13" xfId="1" applyNumberFormat="1" applyFont="1" applyFill="1" applyBorder="1"/>
    <xf numFmtId="0" fontId="34" fillId="14" borderId="0" xfId="0" applyFont="1" applyFill="1"/>
    <xf numFmtId="0" fontId="14" fillId="18" borderId="6" xfId="1" applyFont="1" applyFill="1" applyBorder="1"/>
    <xf numFmtId="0" fontId="19" fillId="16" borderId="1" xfId="1" applyFont="1" applyFill="1" applyBorder="1" applyAlignment="1">
      <alignment horizontal="left" vertical="justify"/>
    </xf>
    <xf numFmtId="0" fontId="7" fillId="16" borderId="1" xfId="1" applyFont="1" applyFill="1" applyBorder="1"/>
    <xf numFmtId="0" fontId="1" fillId="0" borderId="0" xfId="1" applyFont="1" applyBorder="1" applyAlignment="1"/>
    <xf numFmtId="4" fontId="1" fillId="14" borderId="0" xfId="1" applyNumberFormat="1" applyFont="1" applyFill="1" applyBorder="1"/>
    <xf numFmtId="4" fontId="36" fillId="14" borderId="1" xfId="1" applyNumberFormat="1" applyFont="1" applyFill="1" applyBorder="1" applyAlignment="1"/>
    <xf numFmtId="4" fontId="35" fillId="0" borderId="1" xfId="0" applyNumberFormat="1" applyFont="1" applyBorder="1"/>
    <xf numFmtId="0" fontId="19" fillId="17" borderId="1" xfId="1" applyFont="1" applyFill="1" applyBorder="1" applyAlignment="1">
      <alignment horizontal="left" vertical="top"/>
    </xf>
    <xf numFmtId="0" fontId="19" fillId="17" borderId="1" xfId="1" applyFont="1" applyFill="1" applyBorder="1" applyAlignment="1">
      <alignment wrapText="1"/>
    </xf>
    <xf numFmtId="4" fontId="20" fillId="17" borderId="1" xfId="1" applyNumberFormat="1" applyFont="1" applyFill="1" applyBorder="1"/>
    <xf numFmtId="1" fontId="11" fillId="0" borderId="0" xfId="1" applyNumberFormat="1" applyFont="1" applyFill="1" applyBorder="1" applyAlignment="1"/>
    <xf numFmtId="0" fontId="11" fillId="0" borderId="0" xfId="1" applyFont="1" applyFill="1" applyBorder="1" applyAlignment="1"/>
    <xf numFmtId="1" fontId="11" fillId="19" borderId="16" xfId="1" applyNumberFormat="1" applyFont="1" applyFill="1" applyBorder="1" applyAlignment="1"/>
    <xf numFmtId="0" fontId="20" fillId="19" borderId="19" xfId="1" applyFont="1" applyFill="1" applyBorder="1" applyAlignment="1"/>
    <xf numFmtId="4" fontId="11" fillId="19" borderId="1" xfId="1" applyNumberFormat="1" applyFont="1" applyFill="1" applyBorder="1"/>
    <xf numFmtId="1" fontId="20" fillId="19" borderId="19" xfId="1" applyNumberFormat="1" applyFont="1" applyFill="1" applyBorder="1" applyAlignment="1"/>
    <xf numFmtId="1" fontId="11" fillId="14" borderId="1" xfId="1" applyNumberFormat="1" applyFont="1" applyFill="1" applyBorder="1" applyAlignment="1"/>
    <xf numFmtId="4" fontId="35" fillId="14" borderId="1" xfId="1" applyNumberFormat="1" applyFont="1" applyFill="1" applyBorder="1"/>
    <xf numFmtId="1" fontId="39" fillId="0" borderId="1" xfId="1" applyNumberFormat="1" applyFont="1" applyBorder="1" applyAlignment="1"/>
    <xf numFmtId="0" fontId="40" fillId="14" borderId="1" xfId="1" applyFont="1" applyFill="1" applyBorder="1" applyAlignment="1"/>
    <xf numFmtId="4" fontId="39" fillId="0" borderId="1" xfId="1" applyNumberFormat="1" applyFont="1" applyBorder="1"/>
    <xf numFmtId="4" fontId="39" fillId="0" borderId="1" xfId="1" applyNumberFormat="1" applyFont="1" applyBorder="1" applyAlignment="1"/>
    <xf numFmtId="1" fontId="31" fillId="0" borderId="0" xfId="1" applyNumberFormat="1" applyFont="1"/>
    <xf numFmtId="0" fontId="31" fillId="14" borderId="0" xfId="1" applyFont="1" applyFill="1"/>
    <xf numFmtId="1" fontId="37" fillId="0" borderId="1" xfId="1" applyNumberFormat="1" applyFont="1" applyBorder="1" applyAlignment="1">
      <alignment horizontal="center"/>
    </xf>
    <xf numFmtId="4" fontId="42" fillId="0" borderId="1" xfId="1" applyNumberFormat="1" applyFont="1" applyBorder="1" applyAlignment="1"/>
    <xf numFmtId="4" fontId="37" fillId="0" borderId="1" xfId="1" applyNumberFormat="1" applyFont="1" applyBorder="1" applyAlignment="1"/>
    <xf numFmtId="3" fontId="0" fillId="0" borderId="0" xfId="0" applyNumberFormat="1"/>
    <xf numFmtId="0" fontId="19" fillId="4" borderId="1" xfId="1" applyFont="1" applyFill="1" applyBorder="1" applyAlignment="1">
      <alignment horizontal="left" vertical="justify"/>
    </xf>
    <xf numFmtId="4" fontId="43" fillId="14" borderId="5" xfId="1" applyNumberFormat="1" applyFont="1" applyFill="1" applyBorder="1"/>
    <xf numFmtId="0" fontId="35" fillId="0" borderId="0" xfId="1" applyFont="1" applyBorder="1" applyAlignment="1"/>
    <xf numFmtId="4" fontId="35" fillId="0" borderId="0" xfId="1" applyNumberFormat="1" applyFont="1" applyBorder="1" applyAlignment="1"/>
    <xf numFmtId="0" fontId="0" fillId="14" borderId="0" xfId="0" applyFill="1"/>
    <xf numFmtId="4" fontId="11" fillId="0" borderId="8" xfId="1" applyNumberFormat="1" applyFont="1" applyFill="1" applyBorder="1"/>
    <xf numFmtId="4" fontId="14" fillId="14" borderId="8" xfId="1" applyNumberFormat="1" applyFont="1" applyFill="1" applyBorder="1"/>
    <xf numFmtId="0" fontId="41" fillId="14" borderId="0" xfId="0" applyFont="1" applyFill="1"/>
    <xf numFmtId="0" fontId="0" fillId="14" borderId="0" xfId="0" applyFill="1" applyBorder="1"/>
    <xf numFmtId="0" fontId="7" fillId="4" borderId="1" xfId="1" applyFont="1" applyFill="1" applyBorder="1" applyAlignment="1">
      <alignment horizontal="center" wrapText="1"/>
    </xf>
    <xf numFmtId="0" fontId="38" fillId="0" borderId="1" xfId="1" applyFont="1" applyBorder="1"/>
    <xf numFmtId="0" fontId="45" fillId="2" borderId="4" xfId="1" applyFont="1" applyFill="1" applyBorder="1"/>
    <xf numFmtId="0" fontId="45" fillId="2" borderId="6" xfId="1" applyFont="1" applyFill="1" applyBorder="1"/>
    <xf numFmtId="0" fontId="46" fillId="2" borderId="6" xfId="1" applyFont="1" applyFill="1" applyBorder="1"/>
    <xf numFmtId="0" fontId="35" fillId="2" borderId="6" xfId="1" applyFont="1" applyFill="1" applyBorder="1"/>
    <xf numFmtId="0" fontId="35" fillId="14" borderId="6" xfId="1" applyFont="1" applyFill="1" applyBorder="1"/>
    <xf numFmtId="1" fontId="38" fillId="0" borderId="0" xfId="1" applyNumberFormat="1" applyFont="1"/>
    <xf numFmtId="0" fontId="38" fillId="0" borderId="0" xfId="1" applyFont="1"/>
    <xf numFmtId="0" fontId="38" fillId="14" borderId="0" xfId="1" applyFont="1" applyFill="1"/>
    <xf numFmtId="4" fontId="38" fillId="0" borderId="0" xfId="1" applyNumberFormat="1" applyFont="1"/>
    <xf numFmtId="1" fontId="38" fillId="0" borderId="17" xfId="1" applyNumberFormat="1" applyFont="1" applyBorder="1" applyAlignment="1">
      <alignment horizontal="left"/>
    </xf>
    <xf numFmtId="0" fontId="38" fillId="0" borderId="0" xfId="1" applyFont="1" applyAlignment="1">
      <alignment horizontal="center"/>
    </xf>
    <xf numFmtId="1" fontId="38" fillId="0" borderId="0" xfId="1" applyNumberFormat="1" applyFont="1" applyBorder="1"/>
    <xf numFmtId="0" fontId="38" fillId="0" borderId="0" xfId="1" applyFont="1" applyBorder="1"/>
    <xf numFmtId="1" fontId="38" fillId="0" borderId="17" xfId="1" applyNumberFormat="1" applyFont="1" applyBorder="1"/>
    <xf numFmtId="0" fontId="38" fillId="0" borderId="17" xfId="1" applyFont="1" applyBorder="1"/>
    <xf numFmtId="4" fontId="31" fillId="0" borderId="0" xfId="1" applyNumberFormat="1" applyFont="1"/>
    <xf numFmtId="0" fontId="19" fillId="14" borderId="1" xfId="1" applyFont="1" applyFill="1" applyBorder="1" applyAlignment="1">
      <alignment horizontal="right" vertical="top"/>
    </xf>
    <xf numFmtId="4" fontId="38" fillId="0" borderId="17" xfId="1" applyNumberFormat="1" applyFont="1" applyBorder="1"/>
    <xf numFmtId="4" fontId="38" fillId="0" borderId="0" xfId="1" applyNumberFormat="1" applyFont="1" applyBorder="1"/>
    <xf numFmtId="4" fontId="35" fillId="0" borderId="0" xfId="0" applyNumberFormat="1" applyFont="1" applyBorder="1"/>
    <xf numFmtId="4" fontId="10" fillId="0" borderId="0" xfId="1" applyNumberFormat="1" applyFont="1" applyBorder="1" applyAlignment="1">
      <alignment wrapText="1"/>
    </xf>
    <xf numFmtId="0" fontId="20" fillId="0" borderId="0" xfId="1" applyFont="1" applyAlignment="1">
      <alignment horizontal="center"/>
    </xf>
    <xf numFmtId="1" fontId="11" fillId="0" borderId="24" xfId="1" applyNumberFormat="1" applyFont="1" applyBorder="1" applyAlignment="1">
      <alignment horizontal="center" vertical="center"/>
    </xf>
    <xf numFmtId="4" fontId="27" fillId="11" borderId="16" xfId="1" applyNumberFormat="1" applyFont="1" applyFill="1" applyBorder="1" applyAlignment="1"/>
    <xf numFmtId="4" fontId="27" fillId="11" borderId="19" xfId="1" applyNumberFormat="1" applyFont="1" applyFill="1" applyBorder="1" applyAlignment="1"/>
    <xf numFmtId="0" fontId="27" fillId="13" borderId="16" xfId="1" applyFont="1" applyFill="1" applyBorder="1" applyAlignment="1"/>
    <xf numFmtId="0" fontId="27" fillId="13" borderId="19" xfId="1" applyFont="1" applyFill="1" applyBorder="1" applyAlignment="1"/>
    <xf numFmtId="1" fontId="38" fillId="0" borderId="0" xfId="1" applyNumberFormat="1" applyFont="1" applyAlignment="1"/>
    <xf numFmtId="1" fontId="38" fillId="0" borderId="0" xfId="1" applyNumberFormat="1" applyFont="1" applyAlignment="1">
      <alignment horizontal="left"/>
    </xf>
    <xf numFmtId="1" fontId="20" fillId="0" borderId="0" xfId="1" applyNumberFormat="1" applyFont="1" applyAlignment="1">
      <alignment horizontal="center"/>
    </xf>
    <xf numFmtId="1" fontId="40" fillId="0" borderId="0" xfId="1" applyNumberFormat="1" applyFont="1" applyAlignment="1">
      <alignment horizontal="center"/>
    </xf>
    <xf numFmtId="0" fontId="11" fillId="4" borderId="16" xfId="1" applyFont="1" applyFill="1" applyBorder="1" applyAlignment="1"/>
    <xf numFmtId="0" fontId="11" fillId="4" borderId="19" xfId="1" applyFont="1" applyFill="1" applyBorder="1" applyAlignment="1"/>
    <xf numFmtId="0" fontId="11" fillId="0" borderId="22" xfId="1" applyFont="1" applyBorder="1" applyAlignment="1"/>
    <xf numFmtId="0" fontId="11" fillId="0" borderId="19" xfId="1" applyFont="1" applyBorder="1" applyAlignment="1"/>
    <xf numFmtId="0" fontId="14" fillId="0" borderId="22" xfId="1" applyFont="1" applyBorder="1" applyAlignment="1"/>
    <xf numFmtId="0" fontId="14" fillId="0" borderId="19" xfId="1" applyFont="1" applyBorder="1" applyAlignment="1"/>
    <xf numFmtId="0" fontId="11" fillId="0" borderId="16" xfId="1" applyFont="1" applyBorder="1" applyAlignment="1"/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center" wrapText="1"/>
    </xf>
    <xf numFmtId="0" fontId="11" fillId="0" borderId="0" xfId="1" applyFont="1" applyBorder="1" applyAlignment="1">
      <alignment horizontal="center"/>
    </xf>
    <xf numFmtId="1" fontId="14" fillId="15" borderId="22" xfId="1" applyNumberFormat="1" applyFont="1" applyFill="1" applyBorder="1" applyAlignment="1">
      <alignment horizontal="left"/>
    </xf>
    <xf numFmtId="1" fontId="14" fillId="15" borderId="19" xfId="1" applyNumberFormat="1" applyFont="1" applyFill="1" applyBorder="1" applyAlignment="1">
      <alignment horizontal="left"/>
    </xf>
    <xf numFmtId="0" fontId="39" fillId="0" borderId="24" xfId="1" applyFont="1" applyBorder="1" applyAlignment="1"/>
    <xf numFmtId="0" fontId="11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1" fillId="0" borderId="0" xfId="1" applyFont="1" applyAlignment="1">
      <alignment horizontal="center"/>
    </xf>
    <xf numFmtId="0" fontId="26" fillId="0" borderId="11" xfId="1" applyFont="1" applyBorder="1" applyAlignment="1"/>
    <xf numFmtId="0" fontId="26" fillId="0" borderId="25" xfId="1" applyFont="1" applyBorder="1" applyAlignment="1"/>
    <xf numFmtId="0" fontId="14" fillId="0" borderId="0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0" borderId="0" xfId="1" applyFont="1" applyAlignment="1">
      <alignment horizontal="center" vertical="center"/>
    </xf>
    <xf numFmtId="0" fontId="11" fillId="0" borderId="24" xfId="1" applyFont="1" applyBorder="1" applyAlignment="1">
      <alignment horizontal="center"/>
    </xf>
    <xf numFmtId="0" fontId="44" fillId="0" borderId="23" xfId="1" applyFont="1" applyBorder="1" applyAlignment="1">
      <alignment horizontal="center" vertical="center"/>
    </xf>
    <xf numFmtId="0" fontId="0" fillId="0" borderId="19" xfId="0" applyBorder="1"/>
    <xf numFmtId="0" fontId="26" fillId="8" borderId="11" xfId="1" applyFont="1" applyFill="1" applyBorder="1" applyAlignment="1"/>
    <xf numFmtId="0" fontId="26" fillId="8" borderId="25" xfId="1" applyFont="1" applyFill="1" applyBorder="1" applyAlignment="1"/>
  </cellXfs>
  <cellStyles count="2">
    <cellStyle name="Normal" xfId="0" builtinId="0"/>
    <cellStyle name="Obično 3" xfId="1"/>
  </cellStyles>
  <dxfs count="0"/>
  <tableStyles count="0" defaultTableStyle="TableStyleMedium9" defaultPivotStyle="PivotStyleLight16"/>
  <colors>
    <mruColors>
      <color rgb="FF9999CB"/>
      <color rgb="FF9DA1C7"/>
      <color rgb="FF9296C0"/>
      <color rgb="FF8085B6"/>
      <color rgb="FF9EA2C8"/>
      <color rgb="FF6666FF"/>
      <color rgb="FF9966FF"/>
      <color rgb="FFFFFF99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0"/>
  <sheetViews>
    <sheetView tabSelected="1" view="pageLayout" workbookViewId="0">
      <selection activeCell="I15" sqref="I15"/>
    </sheetView>
  </sheetViews>
  <sheetFormatPr defaultRowHeight="15" x14ac:dyDescent="0.25"/>
  <cols>
    <col min="1" max="1" width="8.42578125" customWidth="1"/>
    <col min="2" max="2" width="47.140625" customWidth="1"/>
    <col min="3" max="3" width="13" customWidth="1"/>
    <col min="4" max="4" width="14.28515625" customWidth="1"/>
    <col min="5" max="5" width="13.5703125" customWidth="1"/>
    <col min="6" max="6" width="9" style="266" customWidth="1"/>
    <col min="7" max="7" width="10.140625" style="266" customWidth="1"/>
    <col min="8" max="8" width="14.5703125" customWidth="1"/>
    <col min="9" max="9" width="11.7109375" bestFit="1" customWidth="1"/>
    <col min="10" max="11" width="12.42578125" bestFit="1" customWidth="1"/>
    <col min="12" max="12" width="13.28515625" customWidth="1"/>
    <col min="13" max="13" width="12.42578125" bestFit="1" customWidth="1"/>
    <col min="14" max="14" width="13.7109375" customWidth="1"/>
    <col min="15" max="15" width="12.42578125" bestFit="1" customWidth="1"/>
  </cols>
  <sheetData>
    <row r="1" spans="1:11" ht="29.25" customHeight="1" x14ac:dyDescent="0.25">
      <c r="A1" s="344" t="s">
        <v>312</v>
      </c>
      <c r="B1" s="344"/>
      <c r="C1" s="344"/>
      <c r="D1" s="344"/>
      <c r="E1" s="344"/>
      <c r="F1" s="344"/>
      <c r="G1" s="344"/>
    </row>
    <row r="2" spans="1:11" x14ac:dyDescent="0.25">
      <c r="A2" s="74"/>
      <c r="B2" s="73"/>
      <c r="C2" s="73"/>
      <c r="D2" s="73"/>
      <c r="E2" s="73"/>
      <c r="F2" s="241"/>
      <c r="G2" s="241"/>
    </row>
    <row r="3" spans="1:11" ht="17.25" customHeight="1" x14ac:dyDescent="0.25">
      <c r="A3" s="345" t="s">
        <v>251</v>
      </c>
      <c r="B3" s="345"/>
      <c r="C3" s="345"/>
      <c r="D3" s="345"/>
      <c r="E3" s="345"/>
      <c r="F3" s="345"/>
      <c r="G3" s="345"/>
    </row>
    <row r="4" spans="1:11" ht="15" customHeight="1" x14ac:dyDescent="0.25">
      <c r="A4" s="345" t="s">
        <v>290</v>
      </c>
      <c r="B4" s="345"/>
      <c r="C4" s="345"/>
      <c r="D4" s="345"/>
      <c r="E4" s="345"/>
      <c r="F4" s="345"/>
      <c r="G4" s="345"/>
    </row>
    <row r="5" spans="1:11" x14ac:dyDescent="0.25">
      <c r="A5" s="75"/>
      <c r="B5" s="76"/>
      <c r="C5" s="76"/>
      <c r="D5" s="76"/>
      <c r="E5" s="76"/>
      <c r="F5" s="242"/>
      <c r="G5" s="242"/>
    </row>
    <row r="6" spans="1:11" x14ac:dyDescent="0.25">
      <c r="A6" s="346" t="s">
        <v>0</v>
      </c>
      <c r="B6" s="346"/>
      <c r="C6" s="346"/>
      <c r="D6" s="346"/>
      <c r="E6" s="346"/>
      <c r="F6" s="346"/>
      <c r="G6" s="346"/>
    </row>
    <row r="7" spans="1:11" x14ac:dyDescent="0.25">
      <c r="A7" s="77"/>
      <c r="B7" s="77"/>
      <c r="C7" s="77"/>
      <c r="D7" s="77"/>
      <c r="E7" s="77"/>
      <c r="F7" s="243"/>
      <c r="G7" s="243"/>
    </row>
    <row r="8" spans="1:11" ht="15.75" x14ac:dyDescent="0.25">
      <c r="A8" s="270" t="s">
        <v>291</v>
      </c>
      <c r="B8" s="72"/>
      <c r="C8" s="72"/>
      <c r="D8" s="72"/>
      <c r="E8" s="72"/>
      <c r="F8" s="244"/>
      <c r="G8" s="244"/>
    </row>
    <row r="9" spans="1:11" ht="15.75" x14ac:dyDescent="0.25">
      <c r="A9" s="72"/>
      <c r="B9" s="72"/>
      <c r="C9" s="72"/>
      <c r="D9" s="72"/>
      <c r="E9" s="72"/>
      <c r="F9" s="244"/>
      <c r="G9" s="244"/>
    </row>
    <row r="10" spans="1:11" x14ac:dyDescent="0.25">
      <c r="A10" s="346" t="s">
        <v>1</v>
      </c>
      <c r="B10" s="346"/>
      <c r="C10" s="346"/>
      <c r="D10" s="346"/>
      <c r="E10" s="346"/>
      <c r="F10" s="346"/>
      <c r="G10" s="346"/>
    </row>
    <row r="11" spans="1:11" ht="16.5" thickBot="1" x14ac:dyDescent="0.3">
      <c r="A11" s="270" t="s">
        <v>292</v>
      </c>
      <c r="B11" s="72"/>
      <c r="C11" s="72"/>
      <c r="D11" s="72"/>
      <c r="E11" s="72"/>
      <c r="F11" s="244"/>
      <c r="G11" s="244"/>
    </row>
    <row r="12" spans="1:11" ht="36.75" thickBot="1" x14ac:dyDescent="0.3">
      <c r="A12" s="72"/>
      <c r="B12" s="72"/>
      <c r="C12" s="178" t="s">
        <v>293</v>
      </c>
      <c r="D12" s="178" t="s">
        <v>294</v>
      </c>
      <c r="E12" s="78" t="s">
        <v>295</v>
      </c>
      <c r="F12" s="250" t="s">
        <v>2</v>
      </c>
      <c r="G12" s="250" t="s">
        <v>3</v>
      </c>
    </row>
    <row r="13" spans="1:11" ht="15.75" x14ac:dyDescent="0.25">
      <c r="A13" s="72"/>
      <c r="B13" s="72"/>
      <c r="C13" s="87">
        <v>1</v>
      </c>
      <c r="D13" s="88">
        <v>2</v>
      </c>
      <c r="E13" s="89">
        <v>3</v>
      </c>
      <c r="F13" s="251">
        <v>4</v>
      </c>
      <c r="G13" s="252">
        <v>5</v>
      </c>
    </row>
    <row r="14" spans="1:11" x14ac:dyDescent="0.25">
      <c r="A14" s="79" t="s">
        <v>4</v>
      </c>
      <c r="B14" s="79"/>
      <c r="C14" s="80"/>
      <c r="D14" s="80"/>
      <c r="E14" s="80"/>
      <c r="F14" s="245"/>
      <c r="G14" s="245"/>
    </row>
    <row r="15" spans="1:11" x14ac:dyDescent="0.25">
      <c r="A15" s="339" t="s">
        <v>5</v>
      </c>
      <c r="B15" s="340"/>
      <c r="C15" s="82">
        <f>SUM(C35)</f>
        <v>2919273</v>
      </c>
      <c r="D15" s="82">
        <f t="shared" ref="D15:E15" si="0">SUM(D35)</f>
        <v>8973700</v>
      </c>
      <c r="E15" s="82">
        <f t="shared" si="0"/>
        <v>2600716</v>
      </c>
      <c r="F15" s="181">
        <f>E15/C15*100</f>
        <v>89.087796859012499</v>
      </c>
      <c r="G15" s="181">
        <f>E15/D15*100</f>
        <v>28.981534929850561</v>
      </c>
    </row>
    <row r="16" spans="1:11" x14ac:dyDescent="0.25">
      <c r="A16" s="339" t="s">
        <v>6</v>
      </c>
      <c r="B16" s="340"/>
      <c r="C16" s="71">
        <f>C72</f>
        <v>2456428</v>
      </c>
      <c r="D16" s="71">
        <f t="shared" ref="D16:E16" si="1">D72</f>
        <v>9246020</v>
      </c>
      <c r="E16" s="71">
        <f t="shared" si="1"/>
        <v>1842237.6500000001</v>
      </c>
      <c r="F16" s="181">
        <f t="shared" ref="F16:F17" si="2">E16/C16*100</f>
        <v>74.996606861670685</v>
      </c>
      <c r="G16" s="181">
        <f t="shared" ref="G16:G17" si="3">E16/D16*100</f>
        <v>19.924655689691349</v>
      </c>
      <c r="I16" s="238"/>
      <c r="K16" s="238"/>
    </row>
    <row r="17" spans="1:14" x14ac:dyDescent="0.25">
      <c r="A17" s="339" t="s">
        <v>7</v>
      </c>
      <c r="B17" s="340"/>
      <c r="C17" s="83">
        <f>SUM(C15-C16)</f>
        <v>462845</v>
      </c>
      <c r="D17" s="83">
        <f t="shared" ref="D17:E17" si="4">SUM(D15-D16)</f>
        <v>-272320</v>
      </c>
      <c r="E17" s="83">
        <f t="shared" si="4"/>
        <v>758478.34999999986</v>
      </c>
      <c r="F17" s="181">
        <f t="shared" si="2"/>
        <v>163.87307846039167</v>
      </c>
      <c r="G17" s="272">
        <f t="shared" si="3"/>
        <v>-278.52465849001169</v>
      </c>
      <c r="I17" s="238"/>
    </row>
    <row r="18" spans="1:14" x14ac:dyDescent="0.25">
      <c r="A18" s="343" t="s">
        <v>8</v>
      </c>
      <c r="B18" s="340"/>
      <c r="C18" s="16"/>
      <c r="D18" s="16"/>
      <c r="E18" s="16"/>
      <c r="F18" s="181"/>
      <c r="G18" s="181"/>
      <c r="H18" s="299"/>
    </row>
    <row r="19" spans="1:14" x14ac:dyDescent="0.25">
      <c r="A19" s="341" t="s">
        <v>9</v>
      </c>
      <c r="B19" s="342"/>
      <c r="C19" s="81">
        <v>0</v>
      </c>
      <c r="D19" s="81">
        <v>0</v>
      </c>
      <c r="E19" s="81">
        <v>0</v>
      </c>
      <c r="F19" s="181">
        <v>0</v>
      </c>
      <c r="G19" s="181">
        <v>0</v>
      </c>
    </row>
    <row r="20" spans="1:14" x14ac:dyDescent="0.25">
      <c r="A20" s="341" t="s">
        <v>10</v>
      </c>
      <c r="B20" s="342"/>
      <c r="C20" s="81">
        <v>0</v>
      </c>
      <c r="D20" s="81">
        <v>0</v>
      </c>
      <c r="E20" s="81">
        <v>0</v>
      </c>
      <c r="F20" s="181">
        <v>0</v>
      </c>
      <c r="G20" s="181">
        <v>0</v>
      </c>
    </row>
    <row r="21" spans="1:14" x14ac:dyDescent="0.25">
      <c r="A21" s="339" t="s">
        <v>7</v>
      </c>
      <c r="B21" s="340"/>
      <c r="C21" s="81">
        <f>SUM(C19-C20)</f>
        <v>0</v>
      </c>
      <c r="D21" s="81">
        <f t="shared" ref="D21:E21" si="5">SUM(D19-D20)</f>
        <v>0</v>
      </c>
      <c r="E21" s="81">
        <f t="shared" si="5"/>
        <v>0</v>
      </c>
      <c r="F21" s="181">
        <v>0</v>
      </c>
      <c r="G21" s="181">
        <v>0</v>
      </c>
    </row>
    <row r="22" spans="1:14" x14ac:dyDescent="0.25">
      <c r="A22" s="343" t="s">
        <v>11</v>
      </c>
      <c r="B22" s="340"/>
      <c r="C22" s="82"/>
      <c r="D22" s="82"/>
      <c r="E22" s="82"/>
      <c r="F22" s="181"/>
      <c r="G22" s="181"/>
      <c r="H22" s="299"/>
    </row>
    <row r="23" spans="1:14" x14ac:dyDescent="0.25">
      <c r="A23" s="339" t="s">
        <v>12</v>
      </c>
      <c r="B23" s="340"/>
      <c r="C23" s="81">
        <v>1933750.75</v>
      </c>
      <c r="D23" s="81">
        <v>2396595.75</v>
      </c>
      <c r="E23" s="81">
        <v>2124275.75</v>
      </c>
      <c r="F23" s="181">
        <v>0</v>
      </c>
      <c r="G23" s="181">
        <v>0</v>
      </c>
      <c r="H23" s="302"/>
    </row>
    <row r="24" spans="1:14" x14ac:dyDescent="0.25">
      <c r="A24" s="339" t="s">
        <v>232</v>
      </c>
      <c r="B24" s="360"/>
      <c r="C24" s="81">
        <f t="shared" ref="C24:D24" si="6">C17+C23</f>
        <v>2396595.75</v>
      </c>
      <c r="D24" s="81">
        <f t="shared" si="6"/>
        <v>2124275.75</v>
      </c>
      <c r="E24" s="81">
        <f>E17+E23</f>
        <v>2882754.0999999996</v>
      </c>
      <c r="F24" s="181">
        <v>0</v>
      </c>
      <c r="G24" s="181">
        <v>0</v>
      </c>
      <c r="H24" s="302"/>
    </row>
    <row r="25" spans="1:14" x14ac:dyDescent="0.25">
      <c r="A25" s="79"/>
      <c r="B25" s="232"/>
      <c r="C25" s="84"/>
      <c r="D25" s="84"/>
      <c r="E25" s="84"/>
      <c r="F25" s="246"/>
      <c r="G25" s="246"/>
      <c r="H25" s="299"/>
    </row>
    <row r="26" spans="1:14" x14ac:dyDescent="0.25">
      <c r="A26" s="346" t="s">
        <v>13</v>
      </c>
      <c r="B26" s="346"/>
      <c r="C26" s="346"/>
      <c r="D26" s="346"/>
      <c r="E26" s="346"/>
      <c r="F26" s="346"/>
      <c r="G26" s="346"/>
    </row>
    <row r="27" spans="1:14" x14ac:dyDescent="0.25">
      <c r="A27" s="77"/>
      <c r="B27" s="85"/>
      <c r="C27" s="85"/>
      <c r="D27" s="85"/>
      <c r="E27" s="85"/>
      <c r="F27" s="253"/>
      <c r="G27" s="253"/>
    </row>
    <row r="28" spans="1:14" x14ac:dyDescent="0.25">
      <c r="A28" s="297" t="s">
        <v>234</v>
      </c>
      <c r="B28" s="297"/>
      <c r="C28" s="298">
        <f>E17</f>
        <v>758478.34999999986</v>
      </c>
      <c r="D28" s="297" t="s">
        <v>233</v>
      </c>
      <c r="E28" s="50"/>
      <c r="F28" s="247"/>
      <c r="G28" s="247"/>
      <c r="H28" s="299"/>
      <c r="M28" s="238"/>
    </row>
    <row r="29" spans="1:14" x14ac:dyDescent="0.25">
      <c r="A29" s="50"/>
      <c r="B29" s="49"/>
      <c r="C29" s="49"/>
      <c r="D29" s="49"/>
      <c r="E29" s="49"/>
      <c r="F29" s="247"/>
      <c r="G29" s="247"/>
    </row>
    <row r="30" spans="1:14" x14ac:dyDescent="0.25">
      <c r="A30" s="346" t="s">
        <v>14</v>
      </c>
      <c r="B30" s="352"/>
      <c r="C30" s="352"/>
      <c r="D30" s="352"/>
      <c r="E30" s="352"/>
      <c r="F30" s="352"/>
      <c r="G30" s="352"/>
      <c r="M30" s="238"/>
      <c r="N30" s="294"/>
    </row>
    <row r="31" spans="1:14" x14ac:dyDescent="0.25">
      <c r="A31" s="350" t="s">
        <v>15</v>
      </c>
      <c r="B31" s="351"/>
      <c r="C31" s="351"/>
      <c r="D31" s="351"/>
      <c r="E31" s="351"/>
      <c r="F31" s="351"/>
      <c r="G31" s="351"/>
      <c r="N31" s="294"/>
    </row>
    <row r="32" spans="1:14" x14ac:dyDescent="0.25">
      <c r="A32" s="355" t="s">
        <v>16</v>
      </c>
      <c r="B32" s="356"/>
      <c r="C32" s="356"/>
      <c r="D32" s="356"/>
      <c r="E32" s="356"/>
      <c r="F32" s="356"/>
      <c r="G32" s="356"/>
      <c r="N32" s="294"/>
    </row>
    <row r="33" spans="1:7" ht="16.5" thickBot="1" x14ac:dyDescent="0.3">
      <c r="A33" s="357" t="s">
        <v>17</v>
      </c>
      <c r="B33" s="357"/>
      <c r="C33" s="357"/>
      <c r="D33" s="357"/>
      <c r="E33" s="357"/>
      <c r="F33" s="357"/>
      <c r="G33" s="357"/>
    </row>
    <row r="34" spans="1:7" ht="23.25" thickBot="1" x14ac:dyDescent="0.35">
      <c r="A34" s="22"/>
      <c r="B34" s="92" t="s">
        <v>18</v>
      </c>
      <c r="C34" s="92"/>
      <c r="D34" s="37"/>
      <c r="E34" s="37"/>
      <c r="F34" s="254"/>
      <c r="G34" s="255"/>
    </row>
    <row r="35" spans="1:7" ht="19.5" thickBot="1" x14ac:dyDescent="0.35">
      <c r="A35" s="24"/>
      <c r="B35" s="94" t="s">
        <v>19</v>
      </c>
      <c r="C35" s="96">
        <f>SUM(C38+C62+C67)</f>
        <v>2919273</v>
      </c>
      <c r="D35" s="96">
        <f>SUM(D38+D62+D67)</f>
        <v>8973700</v>
      </c>
      <c r="E35" s="96">
        <f>SUM(E38+E62+E67)</f>
        <v>2600716</v>
      </c>
      <c r="F35" s="256">
        <f>E35/C35*100</f>
        <v>89.087796859012499</v>
      </c>
      <c r="G35" s="257">
        <f>SUM(E35/D35)*100</f>
        <v>28.981534929850561</v>
      </c>
    </row>
    <row r="36" spans="1:7" ht="15.75" thickBot="1" x14ac:dyDescent="0.3">
      <c r="A36" s="2"/>
      <c r="B36" s="1"/>
      <c r="C36" s="1"/>
      <c r="D36" s="1"/>
      <c r="E36" s="1"/>
      <c r="F36" s="258"/>
      <c r="G36" s="258"/>
    </row>
    <row r="37" spans="1:7" ht="60.75" thickBot="1" x14ac:dyDescent="0.3">
      <c r="A37" s="47" t="s">
        <v>20</v>
      </c>
      <c r="B37" s="48" t="s">
        <v>21</v>
      </c>
      <c r="C37" s="178" t="s">
        <v>293</v>
      </c>
      <c r="D37" s="178" t="s">
        <v>294</v>
      </c>
      <c r="E37" s="78" t="s">
        <v>295</v>
      </c>
      <c r="F37" s="259" t="s">
        <v>280</v>
      </c>
      <c r="G37" s="259" t="s">
        <v>296</v>
      </c>
    </row>
    <row r="38" spans="1:7" ht="15.75" thickTop="1" x14ac:dyDescent="0.25">
      <c r="A38" s="25">
        <v>6</v>
      </c>
      <c r="B38" s="183" t="s">
        <v>22</v>
      </c>
      <c r="C38" s="26">
        <f>SUM(C39+C44+C49+C54+C58+C60)</f>
        <v>2912773</v>
      </c>
      <c r="D38" s="26">
        <f>SUM(D39+D44+D49+D54+D58+D60)</f>
        <v>8746700</v>
      </c>
      <c r="E38" s="26">
        <f>SUM(E39+E44+E49+E54+E58+E60)</f>
        <v>2568021</v>
      </c>
      <c r="F38" s="260">
        <f>E38/C38*100</f>
        <v>88.16413088146588</v>
      </c>
      <c r="G38" s="260">
        <f>E38/D38*100</f>
        <v>29.359884299221424</v>
      </c>
    </row>
    <row r="39" spans="1:7" x14ac:dyDescent="0.25">
      <c r="A39" s="58">
        <v>61</v>
      </c>
      <c r="B39" s="184" t="s">
        <v>23</v>
      </c>
      <c r="C39" s="60">
        <f>SUM(C40:C43)</f>
        <v>2124457</v>
      </c>
      <c r="D39" s="60">
        <f>SUM(D40:D43)</f>
        <v>4075000</v>
      </c>
      <c r="E39" s="60">
        <f>SUM(E40:E43)</f>
        <v>1849616</v>
      </c>
      <c r="F39" s="260">
        <f t="shared" ref="F39:F45" si="7">E39/C39*100</f>
        <v>87.063000098378083</v>
      </c>
      <c r="G39" s="260">
        <f t="shared" ref="G39:G43" si="8">E39/D39*100</f>
        <v>45.389349693251532</v>
      </c>
    </row>
    <row r="40" spans="1:7" x14ac:dyDescent="0.25">
      <c r="A40" s="9">
        <v>611</v>
      </c>
      <c r="B40" s="10" t="s">
        <v>24</v>
      </c>
      <c r="C40" s="236">
        <v>2096343</v>
      </c>
      <c r="D40" s="17">
        <v>4000000</v>
      </c>
      <c r="E40" s="17">
        <v>1822876</v>
      </c>
      <c r="F40" s="260">
        <f t="shared" si="7"/>
        <v>86.955045047494622</v>
      </c>
      <c r="G40" s="260">
        <f t="shared" si="8"/>
        <v>45.571899999999999</v>
      </c>
    </row>
    <row r="41" spans="1:7" x14ac:dyDescent="0.25">
      <c r="A41" s="9">
        <v>613</v>
      </c>
      <c r="B41" s="10" t="s">
        <v>25</v>
      </c>
      <c r="C41" s="236">
        <v>20109</v>
      </c>
      <c r="D41" s="17">
        <v>50000</v>
      </c>
      <c r="E41" s="17">
        <v>21559</v>
      </c>
      <c r="F41" s="260">
        <f t="shared" si="7"/>
        <v>107.21070167586653</v>
      </c>
      <c r="G41" s="260">
        <f t="shared" si="8"/>
        <v>43.118000000000002</v>
      </c>
    </row>
    <row r="42" spans="1:7" x14ac:dyDescent="0.25">
      <c r="A42" s="9">
        <v>614</v>
      </c>
      <c r="B42" s="10" t="s">
        <v>26</v>
      </c>
      <c r="C42" s="236">
        <v>8005</v>
      </c>
      <c r="D42" s="17">
        <v>25000</v>
      </c>
      <c r="E42" s="17">
        <v>5181</v>
      </c>
      <c r="F42" s="260">
        <f t="shared" si="7"/>
        <v>64.722048719550287</v>
      </c>
      <c r="G42" s="260">
        <f t="shared" si="8"/>
        <v>20.724</v>
      </c>
    </row>
    <row r="43" spans="1:7" x14ac:dyDescent="0.25">
      <c r="A43" s="9">
        <v>616</v>
      </c>
      <c r="B43" s="10" t="s">
        <v>267</v>
      </c>
      <c r="C43" s="236">
        <v>0</v>
      </c>
      <c r="D43" s="17">
        <v>0</v>
      </c>
      <c r="E43" s="17">
        <v>0</v>
      </c>
      <c r="F43" s="260" t="e">
        <f t="shared" si="7"/>
        <v>#DIV/0!</v>
      </c>
      <c r="G43" s="260" t="e">
        <f t="shared" si="8"/>
        <v>#DIV/0!</v>
      </c>
    </row>
    <row r="44" spans="1:7" ht="24" x14ac:dyDescent="0.25">
      <c r="A44" s="61">
        <v>63</v>
      </c>
      <c r="B44" s="185" t="s">
        <v>27</v>
      </c>
      <c r="C44" s="62">
        <v>230094</v>
      </c>
      <c r="D44" s="62">
        <v>3247680</v>
      </c>
      <c r="E44" s="62">
        <v>194900</v>
      </c>
      <c r="F44" s="260">
        <f t="shared" si="7"/>
        <v>84.704512068980506</v>
      </c>
      <c r="G44" s="260">
        <f t="shared" ref="G44:G48" si="9">E44/D44*100</f>
        <v>6.0012070154695039</v>
      </c>
    </row>
    <row r="45" spans="1:7" ht="24" customHeight="1" x14ac:dyDescent="0.25">
      <c r="A45" s="27">
        <v>633</v>
      </c>
      <c r="B45" s="28" t="s">
        <v>28</v>
      </c>
      <c r="C45" s="29">
        <v>0</v>
      </c>
      <c r="D45" s="29">
        <v>973000</v>
      </c>
      <c r="E45" s="29">
        <v>171800</v>
      </c>
      <c r="F45" s="260" t="e">
        <f t="shared" si="7"/>
        <v>#DIV/0!</v>
      </c>
      <c r="G45" s="260">
        <f t="shared" si="9"/>
        <v>17.656731757451183</v>
      </c>
    </row>
    <row r="46" spans="1:7" x14ac:dyDescent="0.25">
      <c r="A46" s="27">
        <v>634</v>
      </c>
      <c r="B46" s="28" t="s">
        <v>29</v>
      </c>
      <c r="C46" s="29">
        <v>210494</v>
      </c>
      <c r="D46" s="29">
        <v>34080</v>
      </c>
      <c r="E46" s="29">
        <v>0</v>
      </c>
      <c r="F46" s="260">
        <f t="shared" ref="F46:F48" si="10">E46/C46*100</f>
        <v>0</v>
      </c>
      <c r="G46" s="260">
        <f t="shared" si="9"/>
        <v>0</v>
      </c>
    </row>
    <row r="47" spans="1:7" ht="24.75" x14ac:dyDescent="0.25">
      <c r="A47" s="27">
        <v>636</v>
      </c>
      <c r="B47" s="304" t="s">
        <v>272</v>
      </c>
      <c r="C47" s="29">
        <v>19600</v>
      </c>
      <c r="D47" s="29">
        <v>47500</v>
      </c>
      <c r="E47" s="29">
        <v>23100</v>
      </c>
      <c r="F47" s="260">
        <f t="shared" ref="F47" si="11">E47/C47*100</f>
        <v>117.85714285714286</v>
      </c>
      <c r="G47" s="260">
        <f t="shared" ref="G47" si="12">E47/D47*100</f>
        <v>48.631578947368418</v>
      </c>
    </row>
    <row r="48" spans="1:7" ht="24.75" x14ac:dyDescent="0.25">
      <c r="A48" s="274">
        <v>638</v>
      </c>
      <c r="B48" s="275" t="s">
        <v>266</v>
      </c>
      <c r="C48" s="276">
        <v>0</v>
      </c>
      <c r="D48" s="276">
        <v>2193100</v>
      </c>
      <c r="E48" s="276">
        <v>0</v>
      </c>
      <c r="F48" s="260" t="e">
        <f t="shared" si="10"/>
        <v>#DIV/0!</v>
      </c>
      <c r="G48" s="260">
        <f t="shared" si="9"/>
        <v>0</v>
      </c>
    </row>
    <row r="49" spans="1:8" x14ac:dyDescent="0.25">
      <c r="A49" s="58">
        <v>64</v>
      </c>
      <c r="B49" s="184" t="s">
        <v>30</v>
      </c>
      <c r="C49" s="60">
        <f>SUM(C50+C51+C52+C53)</f>
        <v>214027</v>
      </c>
      <c r="D49" s="60">
        <f>SUM(D50+D51+D52+D53)</f>
        <v>468000</v>
      </c>
      <c r="E49" s="60">
        <f>SUM(E50+E51+E52+E53)</f>
        <v>84223</v>
      </c>
      <c r="F49" s="260">
        <f t="shared" ref="F49:F69" si="13">E49/C49*100</f>
        <v>39.35157713746397</v>
      </c>
      <c r="G49" s="260">
        <f t="shared" ref="G49:G69" si="14">E49/D49*100</f>
        <v>17.996367521367521</v>
      </c>
    </row>
    <row r="50" spans="1:8" x14ac:dyDescent="0.25">
      <c r="A50" s="233">
        <v>641</v>
      </c>
      <c r="B50" s="234" t="s">
        <v>31</v>
      </c>
      <c r="C50" s="235">
        <v>682</v>
      </c>
      <c r="D50" s="235">
        <v>2999</v>
      </c>
      <c r="E50" s="235">
        <v>211</v>
      </c>
      <c r="F50" s="260">
        <f t="shared" si="13"/>
        <v>30.938416422287389</v>
      </c>
      <c r="G50" s="260">
        <f t="shared" si="14"/>
        <v>7.0356785595198392</v>
      </c>
    </row>
    <row r="51" spans="1:8" x14ac:dyDescent="0.25">
      <c r="A51" s="233">
        <v>641</v>
      </c>
      <c r="B51" s="234" t="s">
        <v>268</v>
      </c>
      <c r="C51" s="235">
        <v>2</v>
      </c>
      <c r="D51" s="235">
        <v>1</v>
      </c>
      <c r="E51" s="235">
        <v>2</v>
      </c>
      <c r="F51" s="260">
        <f t="shared" si="13"/>
        <v>100</v>
      </c>
      <c r="G51" s="260">
        <f t="shared" si="14"/>
        <v>200</v>
      </c>
    </row>
    <row r="52" spans="1:8" x14ac:dyDescent="0.25">
      <c r="A52" s="27">
        <v>642</v>
      </c>
      <c r="B52" s="28" t="s">
        <v>32</v>
      </c>
      <c r="C52" s="29">
        <v>213343</v>
      </c>
      <c r="D52" s="29">
        <v>465000</v>
      </c>
      <c r="E52" s="29">
        <v>84010</v>
      </c>
      <c r="F52" s="260">
        <f t="shared" si="13"/>
        <v>39.377903188761756</v>
      </c>
      <c r="G52" s="260">
        <f t="shared" si="14"/>
        <v>18.066666666666666</v>
      </c>
    </row>
    <row r="53" spans="1:8" x14ac:dyDescent="0.25">
      <c r="A53" s="31">
        <v>643</v>
      </c>
      <c r="B53" s="30" t="s">
        <v>34</v>
      </c>
      <c r="C53" s="33">
        <v>0</v>
      </c>
      <c r="D53" s="33">
        <v>0</v>
      </c>
      <c r="E53" s="33">
        <v>0</v>
      </c>
      <c r="F53" s="260" t="e">
        <f t="shared" si="13"/>
        <v>#DIV/0!</v>
      </c>
      <c r="G53" s="260" t="e">
        <f t="shared" si="14"/>
        <v>#DIV/0!</v>
      </c>
    </row>
    <row r="54" spans="1:8" ht="25.5" customHeight="1" x14ac:dyDescent="0.25">
      <c r="A54" s="61">
        <v>65</v>
      </c>
      <c r="B54" s="185" t="s">
        <v>35</v>
      </c>
      <c r="C54" s="62">
        <f>SUM(C55+C56+C57)</f>
        <v>292859</v>
      </c>
      <c r="D54" s="62">
        <f>SUM(D55+D56+D57)</f>
        <v>812100</v>
      </c>
      <c r="E54" s="62">
        <f>SUM(E55+E56+E57)</f>
        <v>407412</v>
      </c>
      <c r="F54" s="260">
        <f t="shared" si="13"/>
        <v>139.11541048764079</v>
      </c>
      <c r="G54" s="260">
        <f t="shared" si="14"/>
        <v>50.16771333579608</v>
      </c>
    </row>
    <row r="55" spans="1:8" ht="24.75" customHeight="1" x14ac:dyDescent="0.25">
      <c r="A55" s="65">
        <v>651</v>
      </c>
      <c r="B55" s="30" t="s">
        <v>36</v>
      </c>
      <c r="C55" s="34">
        <v>77214</v>
      </c>
      <c r="D55" s="34">
        <v>161100</v>
      </c>
      <c r="E55" s="34">
        <v>66698</v>
      </c>
      <c r="F55" s="260">
        <f t="shared" si="13"/>
        <v>86.380708161732329</v>
      </c>
      <c r="G55" s="260">
        <f t="shared" si="14"/>
        <v>41.401613904407206</v>
      </c>
    </row>
    <row r="56" spans="1:8" ht="12.75" customHeight="1" x14ac:dyDescent="0.25">
      <c r="A56" s="27">
        <v>652</v>
      </c>
      <c r="B56" s="28" t="s">
        <v>37</v>
      </c>
      <c r="C56" s="29">
        <v>45973</v>
      </c>
      <c r="D56" s="29">
        <v>261000</v>
      </c>
      <c r="E56" s="29">
        <v>190735</v>
      </c>
      <c r="F56" s="260">
        <f t="shared" si="13"/>
        <v>414.88482370086797</v>
      </c>
      <c r="G56" s="260">
        <f t="shared" si="14"/>
        <v>73.078544061302679</v>
      </c>
    </row>
    <row r="57" spans="1:8" x14ac:dyDescent="0.25">
      <c r="A57" s="27">
        <v>653</v>
      </c>
      <c r="B57" s="30" t="s">
        <v>38</v>
      </c>
      <c r="C57" s="29">
        <v>169672</v>
      </c>
      <c r="D57" s="29">
        <v>390000</v>
      </c>
      <c r="E57" s="29">
        <v>149979</v>
      </c>
      <c r="F57" s="260">
        <f t="shared" si="13"/>
        <v>88.393488613324536</v>
      </c>
      <c r="G57" s="260">
        <f t="shared" si="14"/>
        <v>38.456153846153846</v>
      </c>
    </row>
    <row r="58" spans="1:8" x14ac:dyDescent="0.25">
      <c r="A58" s="63">
        <v>66</v>
      </c>
      <c r="B58" s="184" t="s">
        <v>33</v>
      </c>
      <c r="C58" s="64">
        <f>SUM(C59)</f>
        <v>51336</v>
      </c>
      <c r="D58" s="64">
        <f t="shared" ref="D58:E58" si="15">SUM(D59)</f>
        <v>93920</v>
      </c>
      <c r="E58" s="64">
        <f t="shared" si="15"/>
        <v>31870</v>
      </c>
      <c r="F58" s="260">
        <f t="shared" si="13"/>
        <v>62.081190587501943</v>
      </c>
      <c r="G58" s="260">
        <f t="shared" si="14"/>
        <v>33.933134582623509</v>
      </c>
    </row>
    <row r="59" spans="1:8" x14ac:dyDescent="0.25">
      <c r="A59" s="31">
        <v>661</v>
      </c>
      <c r="B59" s="28" t="s">
        <v>39</v>
      </c>
      <c r="C59" s="33">
        <v>51336</v>
      </c>
      <c r="D59" s="33">
        <v>93920</v>
      </c>
      <c r="E59" s="33">
        <v>31870</v>
      </c>
      <c r="F59" s="260">
        <f t="shared" si="13"/>
        <v>62.081190587501943</v>
      </c>
      <c r="G59" s="260">
        <f t="shared" si="14"/>
        <v>33.933134582623509</v>
      </c>
      <c r="H59" s="299"/>
    </row>
    <row r="60" spans="1:8" x14ac:dyDescent="0.25">
      <c r="A60" s="63">
        <v>68</v>
      </c>
      <c r="B60" s="184" t="s">
        <v>235</v>
      </c>
      <c r="C60" s="64">
        <f>SUM(C61)</f>
        <v>0</v>
      </c>
      <c r="D60" s="64">
        <f t="shared" ref="D60:E60" si="16">SUM(D61)</f>
        <v>50000</v>
      </c>
      <c r="E60" s="64">
        <f t="shared" si="16"/>
        <v>0</v>
      </c>
      <c r="F60" s="260" t="e">
        <f t="shared" si="13"/>
        <v>#DIV/0!</v>
      </c>
      <c r="G60" s="260">
        <f t="shared" si="14"/>
        <v>0</v>
      </c>
    </row>
    <row r="61" spans="1:8" x14ac:dyDescent="0.25">
      <c r="A61" s="31">
        <v>683</v>
      </c>
      <c r="B61" s="28" t="s">
        <v>236</v>
      </c>
      <c r="C61" s="33">
        <v>0</v>
      </c>
      <c r="D61" s="33">
        <v>50000</v>
      </c>
      <c r="E61" s="33">
        <v>0</v>
      </c>
      <c r="F61" s="260" t="e">
        <f t="shared" si="13"/>
        <v>#DIV/0!</v>
      </c>
      <c r="G61" s="260">
        <f t="shared" si="14"/>
        <v>0</v>
      </c>
    </row>
    <row r="62" spans="1:8" x14ac:dyDescent="0.25">
      <c r="A62" s="51">
        <v>7</v>
      </c>
      <c r="B62" s="186" t="s">
        <v>40</v>
      </c>
      <c r="C62" s="52">
        <f>SUM(C63+C65)</f>
        <v>6500</v>
      </c>
      <c r="D62" s="52">
        <f>SUM(D63+D65)</f>
        <v>227000</v>
      </c>
      <c r="E62" s="52">
        <f>SUM(E63+E65)</f>
        <v>32695</v>
      </c>
      <c r="F62" s="260">
        <f t="shared" si="13"/>
        <v>503</v>
      </c>
      <c r="G62" s="260">
        <f t="shared" si="14"/>
        <v>14.403083700440527</v>
      </c>
    </row>
    <row r="63" spans="1:8" ht="19.5" customHeight="1" x14ac:dyDescent="0.25">
      <c r="A63" s="58">
        <v>71</v>
      </c>
      <c r="B63" s="184" t="s">
        <v>41</v>
      </c>
      <c r="C63" s="60">
        <f>SUM(C64)</f>
        <v>6500</v>
      </c>
      <c r="D63" s="60">
        <f t="shared" ref="D63:E65" si="17">SUM(D64)</f>
        <v>227000</v>
      </c>
      <c r="E63" s="60">
        <f t="shared" si="17"/>
        <v>32695</v>
      </c>
      <c r="F63" s="260">
        <f t="shared" si="13"/>
        <v>503</v>
      </c>
      <c r="G63" s="260">
        <f t="shared" si="14"/>
        <v>14.403083700440527</v>
      </c>
    </row>
    <row r="64" spans="1:8" ht="24.75" x14ac:dyDescent="0.25">
      <c r="A64" s="27">
        <v>711</v>
      </c>
      <c r="B64" s="30" t="s">
        <v>42</v>
      </c>
      <c r="C64" s="29">
        <v>6500</v>
      </c>
      <c r="D64" s="29">
        <v>227000</v>
      </c>
      <c r="E64" s="29">
        <v>32695</v>
      </c>
      <c r="F64" s="260">
        <f t="shared" si="13"/>
        <v>503</v>
      </c>
      <c r="G64" s="260">
        <f t="shared" si="14"/>
        <v>14.403083700440527</v>
      </c>
    </row>
    <row r="65" spans="1:12" x14ac:dyDescent="0.25">
      <c r="A65" s="58">
        <v>72</v>
      </c>
      <c r="B65" s="184" t="s">
        <v>253</v>
      </c>
      <c r="C65" s="60">
        <f>SUM(C66)</f>
        <v>0</v>
      </c>
      <c r="D65" s="60">
        <f t="shared" si="17"/>
        <v>0</v>
      </c>
      <c r="E65" s="60">
        <f t="shared" si="17"/>
        <v>0</v>
      </c>
      <c r="F65" s="260" t="e">
        <f t="shared" si="13"/>
        <v>#DIV/0!</v>
      </c>
      <c r="G65" s="260" t="e">
        <f t="shared" si="14"/>
        <v>#DIV/0!</v>
      </c>
    </row>
    <row r="66" spans="1:12" x14ac:dyDescent="0.25">
      <c r="A66" s="27">
        <v>723</v>
      </c>
      <c r="B66" s="30" t="s">
        <v>254</v>
      </c>
      <c r="C66" s="29">
        <v>0</v>
      </c>
      <c r="D66" s="29">
        <v>0</v>
      </c>
      <c r="E66" s="29">
        <v>0</v>
      </c>
      <c r="F66" s="260" t="e">
        <f t="shared" si="13"/>
        <v>#DIV/0!</v>
      </c>
      <c r="G66" s="260" t="e">
        <f t="shared" si="14"/>
        <v>#DIV/0!</v>
      </c>
    </row>
    <row r="67" spans="1:12" x14ac:dyDescent="0.25">
      <c r="A67" s="51">
        <v>8</v>
      </c>
      <c r="B67" s="186" t="s">
        <v>43</v>
      </c>
      <c r="C67" s="52">
        <f>SUM(C68)</f>
        <v>0</v>
      </c>
      <c r="D67" s="52">
        <f t="shared" ref="D67:E68" si="18">SUM(D68)</f>
        <v>0</v>
      </c>
      <c r="E67" s="52">
        <f t="shared" si="18"/>
        <v>0</v>
      </c>
      <c r="F67" s="260" t="e">
        <f t="shared" si="13"/>
        <v>#DIV/0!</v>
      </c>
      <c r="G67" s="260" t="e">
        <f t="shared" si="14"/>
        <v>#DIV/0!</v>
      </c>
    </row>
    <row r="68" spans="1:12" ht="17.25" customHeight="1" x14ac:dyDescent="0.25">
      <c r="A68" s="58">
        <v>84</v>
      </c>
      <c r="B68" s="184" t="s">
        <v>44</v>
      </c>
      <c r="C68" s="60">
        <f>SUM(C69)</f>
        <v>0</v>
      </c>
      <c r="D68" s="60">
        <f t="shared" si="18"/>
        <v>0</v>
      </c>
      <c r="E68" s="60">
        <f t="shared" si="18"/>
        <v>0</v>
      </c>
      <c r="F68" s="260" t="e">
        <f t="shared" si="13"/>
        <v>#DIV/0!</v>
      </c>
      <c r="G68" s="260" t="e">
        <f t="shared" si="14"/>
        <v>#DIV/0!</v>
      </c>
    </row>
    <row r="69" spans="1:12" ht="24.75" x14ac:dyDescent="0.25">
      <c r="A69" s="27">
        <v>844</v>
      </c>
      <c r="B69" s="30" t="s">
        <v>45</v>
      </c>
      <c r="C69" s="29">
        <v>0</v>
      </c>
      <c r="D69" s="29">
        <v>0</v>
      </c>
      <c r="E69" s="29">
        <v>0</v>
      </c>
      <c r="F69" s="260" t="e">
        <f t="shared" si="13"/>
        <v>#DIV/0!</v>
      </c>
      <c r="G69" s="260" t="e">
        <f t="shared" si="14"/>
        <v>#DIV/0!</v>
      </c>
    </row>
    <row r="70" spans="1:12" ht="26.25" customHeight="1" thickBot="1" x14ac:dyDescent="0.3">
      <c r="A70" s="5"/>
      <c r="B70" s="3"/>
      <c r="C70" s="4"/>
      <c r="D70" s="4"/>
      <c r="E70" s="4"/>
      <c r="F70" s="261"/>
      <c r="G70" s="261"/>
    </row>
    <row r="71" spans="1:12" ht="23.25" thickBot="1" x14ac:dyDescent="0.35">
      <c r="A71" s="23"/>
      <c r="B71" s="92" t="s">
        <v>46</v>
      </c>
      <c r="C71" s="97"/>
      <c r="D71" s="37"/>
      <c r="E71" s="37"/>
      <c r="F71" s="267"/>
      <c r="G71" s="267"/>
    </row>
    <row r="72" spans="1:12" ht="19.5" thickBot="1" x14ac:dyDescent="0.35">
      <c r="A72" s="38"/>
      <c r="B72" s="94" t="s">
        <v>47</v>
      </c>
      <c r="C72" s="96">
        <f>SUM(C75+C101+C111)</f>
        <v>2456428</v>
      </c>
      <c r="D72" s="96">
        <f>SUM(D75+D101+D111+D116)</f>
        <v>9246020</v>
      </c>
      <c r="E72" s="96">
        <f>SUM(E75+E101+E111)</f>
        <v>1842237.6500000001</v>
      </c>
      <c r="F72" s="256">
        <f>E72/C72*100</f>
        <v>74.996606861670685</v>
      </c>
      <c r="G72" s="257">
        <f>E72/D72*100</f>
        <v>19.924655689691349</v>
      </c>
    </row>
    <row r="73" spans="1:12" ht="15.75" thickBot="1" x14ac:dyDescent="0.3">
      <c r="A73" s="2"/>
      <c r="B73" s="1"/>
      <c r="C73" s="69"/>
      <c r="D73" s="1"/>
      <c r="E73" s="1"/>
      <c r="F73" s="258"/>
      <c r="G73" s="258"/>
    </row>
    <row r="74" spans="1:12" ht="60.75" thickBot="1" x14ac:dyDescent="0.3">
      <c r="A74" s="21" t="s">
        <v>20</v>
      </c>
      <c r="B74" s="20" t="s">
        <v>48</v>
      </c>
      <c r="C74" s="178" t="s">
        <v>297</v>
      </c>
      <c r="D74" s="178" t="s">
        <v>294</v>
      </c>
      <c r="E74" s="78" t="s">
        <v>295</v>
      </c>
      <c r="F74" s="259" t="s">
        <v>280</v>
      </c>
      <c r="G74" s="259" t="s">
        <v>296</v>
      </c>
    </row>
    <row r="75" spans="1:12" ht="15.75" thickTop="1" x14ac:dyDescent="0.25">
      <c r="A75" s="25">
        <v>3</v>
      </c>
      <c r="B75" s="183" t="s">
        <v>49</v>
      </c>
      <c r="C75" s="26">
        <f>SUM(C76+C80+C87+C90+C92+C94+C96)</f>
        <v>1251219</v>
      </c>
      <c r="D75" s="26">
        <f>SUM(D76+D80+D87+D90+D92+D94+D96)</f>
        <v>3389670</v>
      </c>
      <c r="E75" s="26">
        <f>SUM(E76+E80+E87+E90+E92+E94+E96)</f>
        <v>1335939.3900000001</v>
      </c>
      <c r="F75" s="260">
        <f t="shared" ref="F75:F83" si="19">E75/C75*100</f>
        <v>106.77102809340333</v>
      </c>
      <c r="G75" s="260">
        <f t="shared" ref="G75:G83" si="20">E75/D75*100</f>
        <v>39.412078166901203</v>
      </c>
      <c r="K75" s="238"/>
    </row>
    <row r="76" spans="1:12" x14ac:dyDescent="0.25">
      <c r="A76" s="58">
        <v>31</v>
      </c>
      <c r="B76" s="184" t="s">
        <v>50</v>
      </c>
      <c r="C76" s="60">
        <f>SUM(C77+C78+C79)</f>
        <v>450950</v>
      </c>
      <c r="D76" s="60">
        <f>SUM(D77+D78+D79)</f>
        <v>1103560</v>
      </c>
      <c r="E76" s="60">
        <f>SUM(E77+E78+E79)</f>
        <v>414467.63</v>
      </c>
      <c r="F76" s="260">
        <f t="shared" si="19"/>
        <v>91.909885796651508</v>
      </c>
      <c r="G76" s="260">
        <f t="shared" si="20"/>
        <v>37.557326289463191</v>
      </c>
      <c r="K76" s="294"/>
    </row>
    <row r="77" spans="1:12" x14ac:dyDescent="0.25">
      <c r="A77" s="66">
        <v>311</v>
      </c>
      <c r="B77" s="67" t="s">
        <v>51</v>
      </c>
      <c r="C77" s="68">
        <v>381304</v>
      </c>
      <c r="D77" s="68">
        <v>906550</v>
      </c>
      <c r="E77" s="68">
        <v>355766.21</v>
      </c>
      <c r="F77" s="260">
        <f t="shared" si="19"/>
        <v>93.302511906510304</v>
      </c>
      <c r="G77" s="260">
        <f t="shared" si="20"/>
        <v>39.243969996139214</v>
      </c>
    </row>
    <row r="78" spans="1:12" x14ac:dyDescent="0.25">
      <c r="A78" s="27">
        <v>312</v>
      </c>
      <c r="B78" s="28" t="s">
        <v>52</v>
      </c>
      <c r="C78" s="29">
        <v>6000</v>
      </c>
      <c r="D78" s="29">
        <v>47400</v>
      </c>
      <c r="E78" s="29">
        <v>0</v>
      </c>
      <c r="F78" s="260">
        <f t="shared" si="19"/>
        <v>0</v>
      </c>
      <c r="G78" s="260">
        <f t="shared" si="20"/>
        <v>0</v>
      </c>
      <c r="K78" s="238"/>
      <c r="L78" s="238"/>
    </row>
    <row r="79" spans="1:12" x14ac:dyDescent="0.25">
      <c r="A79" s="27">
        <v>313</v>
      </c>
      <c r="B79" s="28" t="s">
        <v>53</v>
      </c>
      <c r="C79" s="29">
        <v>63646</v>
      </c>
      <c r="D79" s="29">
        <v>149610</v>
      </c>
      <c r="E79" s="29">
        <v>58701.42</v>
      </c>
      <c r="F79" s="260">
        <f t="shared" si="19"/>
        <v>92.231122144360995</v>
      </c>
      <c r="G79" s="260">
        <f t="shared" si="20"/>
        <v>39.236294365349913</v>
      </c>
      <c r="K79" s="238"/>
      <c r="L79" s="238"/>
    </row>
    <row r="80" spans="1:12" x14ac:dyDescent="0.25">
      <c r="A80" s="58">
        <v>32</v>
      </c>
      <c r="B80" s="184" t="s">
        <v>54</v>
      </c>
      <c r="C80" s="60">
        <f>SUM(C81+C82+C83+C84+C85)</f>
        <v>360188</v>
      </c>
      <c r="D80" s="60">
        <f>SUM(D81+D82+D83+D84+D85)</f>
        <v>1104990</v>
      </c>
      <c r="E80" s="60">
        <f>SUM(E81+E82+E83+E84+E85)</f>
        <v>414684.04000000004</v>
      </c>
      <c r="F80" s="260">
        <f t="shared" si="19"/>
        <v>115.12988772529901</v>
      </c>
      <c r="G80" s="260">
        <f t="shared" si="20"/>
        <v>37.528307043502664</v>
      </c>
    </row>
    <row r="81" spans="1:7" x14ac:dyDescent="0.25">
      <c r="A81" s="27">
        <v>321</v>
      </c>
      <c r="B81" s="28" t="s">
        <v>55</v>
      </c>
      <c r="C81" s="29">
        <v>8922</v>
      </c>
      <c r="D81" s="29">
        <v>35950</v>
      </c>
      <c r="E81" s="29">
        <v>7629.39</v>
      </c>
      <c r="F81" s="260">
        <f t="shared" si="19"/>
        <v>85.512104909213178</v>
      </c>
      <c r="G81" s="260">
        <f t="shared" si="20"/>
        <v>21.222225312934633</v>
      </c>
    </row>
    <row r="82" spans="1:7" x14ac:dyDescent="0.25">
      <c r="A82" s="27">
        <v>322</v>
      </c>
      <c r="B82" s="28" t="s">
        <v>56</v>
      </c>
      <c r="C82" s="29">
        <v>161148</v>
      </c>
      <c r="D82" s="29">
        <v>529000</v>
      </c>
      <c r="E82" s="29">
        <v>130491.25</v>
      </c>
      <c r="F82" s="260">
        <f t="shared" si="19"/>
        <v>80.976028247325445</v>
      </c>
      <c r="G82" s="260">
        <f t="shared" si="20"/>
        <v>24.667533081285445</v>
      </c>
    </row>
    <row r="83" spans="1:7" x14ac:dyDescent="0.25">
      <c r="A83" s="27">
        <v>323</v>
      </c>
      <c r="B83" s="28" t="s">
        <v>57</v>
      </c>
      <c r="C83" s="29">
        <v>79037</v>
      </c>
      <c r="D83" s="29">
        <v>347400</v>
      </c>
      <c r="E83" s="29">
        <v>208601.67</v>
      </c>
      <c r="F83" s="260">
        <f t="shared" si="19"/>
        <v>263.92913445601425</v>
      </c>
      <c r="G83" s="260">
        <f t="shared" si="20"/>
        <v>60.046537132987908</v>
      </c>
    </row>
    <row r="84" spans="1:7" x14ac:dyDescent="0.25">
      <c r="A84" s="27">
        <v>324</v>
      </c>
      <c r="B84" s="28" t="s">
        <v>260</v>
      </c>
      <c r="C84" s="29">
        <v>0</v>
      </c>
      <c r="D84" s="29">
        <v>0</v>
      </c>
      <c r="E84" s="29">
        <v>0</v>
      </c>
      <c r="F84" s="260" t="e">
        <f t="shared" ref="F84:F89" si="21">E84/C84*100</f>
        <v>#DIV/0!</v>
      </c>
      <c r="G84" s="260" t="e">
        <f t="shared" ref="G84:G89" si="22">E84/D84*100</f>
        <v>#DIV/0!</v>
      </c>
    </row>
    <row r="85" spans="1:7" x14ac:dyDescent="0.25">
      <c r="A85" s="27">
        <v>329</v>
      </c>
      <c r="B85" s="28" t="s">
        <v>58</v>
      </c>
      <c r="C85" s="29">
        <v>111081</v>
      </c>
      <c r="D85" s="29">
        <v>192640</v>
      </c>
      <c r="E85" s="29">
        <v>67961.73</v>
      </c>
      <c r="F85" s="260">
        <f t="shared" si="21"/>
        <v>61.182137359224342</v>
      </c>
      <c r="G85" s="260">
        <f t="shared" si="22"/>
        <v>35.279137250830559</v>
      </c>
    </row>
    <row r="86" spans="1:7" x14ac:dyDescent="0.25">
      <c r="A86" s="27">
        <v>3299</v>
      </c>
      <c r="B86" s="28" t="s">
        <v>58</v>
      </c>
      <c r="C86" s="29">
        <v>85729</v>
      </c>
      <c r="D86" s="29">
        <v>122400</v>
      </c>
      <c r="E86" s="29">
        <v>43410.080000000002</v>
      </c>
      <c r="F86" s="260">
        <f t="shared" si="21"/>
        <v>50.636400751204377</v>
      </c>
      <c r="G86" s="260">
        <f t="shared" si="22"/>
        <v>35.465751633986933</v>
      </c>
    </row>
    <row r="87" spans="1:7" x14ac:dyDescent="0.25">
      <c r="A87" s="58">
        <v>34</v>
      </c>
      <c r="B87" s="184" t="s">
        <v>59</v>
      </c>
      <c r="C87" s="60">
        <f>SUM(C88+C89)</f>
        <v>3403</v>
      </c>
      <c r="D87" s="60">
        <f>SUM(D88+D89)</f>
        <v>10600</v>
      </c>
      <c r="E87" s="60">
        <f>SUM(E88+E89)</f>
        <v>3155.99</v>
      </c>
      <c r="F87" s="260">
        <f t="shared" si="21"/>
        <v>92.741404642962095</v>
      </c>
      <c r="G87" s="260">
        <f t="shared" si="22"/>
        <v>29.773490566037736</v>
      </c>
    </row>
    <row r="88" spans="1:7" x14ac:dyDescent="0.25">
      <c r="A88" s="27">
        <v>342</v>
      </c>
      <c r="B88" s="28" t="s">
        <v>60</v>
      </c>
      <c r="C88" s="29">
        <v>0</v>
      </c>
      <c r="D88" s="29">
        <v>0</v>
      </c>
      <c r="E88" s="29">
        <v>0</v>
      </c>
      <c r="F88" s="260" t="e">
        <f t="shared" si="21"/>
        <v>#DIV/0!</v>
      </c>
      <c r="G88" s="260" t="e">
        <f t="shared" si="22"/>
        <v>#DIV/0!</v>
      </c>
    </row>
    <row r="89" spans="1:7" x14ac:dyDescent="0.25">
      <c r="A89" s="27">
        <v>343</v>
      </c>
      <c r="B89" s="28" t="s">
        <v>61</v>
      </c>
      <c r="C89" s="29">
        <v>3403</v>
      </c>
      <c r="D89" s="29">
        <v>10600</v>
      </c>
      <c r="E89" s="29">
        <v>3155.99</v>
      </c>
      <c r="F89" s="260">
        <f t="shared" si="21"/>
        <v>92.741404642962095</v>
      </c>
      <c r="G89" s="260">
        <f t="shared" si="22"/>
        <v>29.773490566037736</v>
      </c>
    </row>
    <row r="90" spans="1:7" x14ac:dyDescent="0.25">
      <c r="A90" s="58">
        <v>35</v>
      </c>
      <c r="B90" s="184" t="s">
        <v>62</v>
      </c>
      <c r="C90" s="60">
        <f>SUM(C91)</f>
        <v>0</v>
      </c>
      <c r="D90" s="60">
        <f t="shared" ref="D90:E90" si="23">SUM(D91)</f>
        <v>80000</v>
      </c>
      <c r="E90" s="60">
        <f t="shared" si="23"/>
        <v>18649.97</v>
      </c>
      <c r="F90" s="260" t="e">
        <f t="shared" ref="F90:F97" si="24">E90/C90*100</f>
        <v>#DIV/0!</v>
      </c>
      <c r="G90" s="260">
        <f t="shared" ref="G90:G97" si="25">E90/D90*100</f>
        <v>23.312462499999999</v>
      </c>
    </row>
    <row r="91" spans="1:7" x14ac:dyDescent="0.25">
      <c r="A91" s="27">
        <v>352</v>
      </c>
      <c r="B91" s="28" t="s">
        <v>63</v>
      </c>
      <c r="C91" s="29">
        <v>0</v>
      </c>
      <c r="D91" s="29">
        <v>80000</v>
      </c>
      <c r="E91" s="29">
        <v>18649.97</v>
      </c>
      <c r="F91" s="260" t="e">
        <f t="shared" si="24"/>
        <v>#DIV/0!</v>
      </c>
      <c r="G91" s="260">
        <f t="shared" si="25"/>
        <v>23.312462499999999</v>
      </c>
    </row>
    <row r="92" spans="1:7" x14ac:dyDescent="0.25">
      <c r="A92" s="63">
        <v>36</v>
      </c>
      <c r="B92" s="184" t="s">
        <v>64</v>
      </c>
      <c r="C92" s="64">
        <f>SUM(C93)</f>
        <v>18664</v>
      </c>
      <c r="D92" s="64">
        <f t="shared" ref="D92:E92" si="26">SUM(D93)</f>
        <v>57000</v>
      </c>
      <c r="E92" s="64">
        <f t="shared" si="26"/>
        <v>36438.65</v>
      </c>
      <c r="F92" s="260">
        <f t="shared" si="24"/>
        <v>195.23494427775395</v>
      </c>
      <c r="G92" s="260">
        <f t="shared" si="25"/>
        <v>63.927456140350877</v>
      </c>
    </row>
    <row r="93" spans="1:7" x14ac:dyDescent="0.25">
      <c r="A93" s="31">
        <v>363</v>
      </c>
      <c r="B93" s="28" t="s">
        <v>65</v>
      </c>
      <c r="C93" s="33">
        <v>18664</v>
      </c>
      <c r="D93" s="33">
        <v>57000</v>
      </c>
      <c r="E93" s="33">
        <v>36438.65</v>
      </c>
      <c r="F93" s="260">
        <f t="shared" si="24"/>
        <v>195.23494427775395</v>
      </c>
      <c r="G93" s="260">
        <f t="shared" si="25"/>
        <v>63.927456140350877</v>
      </c>
    </row>
    <row r="94" spans="1:7" ht="27" customHeight="1" x14ac:dyDescent="0.25">
      <c r="A94" s="61">
        <v>37</v>
      </c>
      <c r="B94" s="185" t="s">
        <v>66</v>
      </c>
      <c r="C94" s="62">
        <f>SUM(C95)</f>
        <v>114950</v>
      </c>
      <c r="D94" s="62">
        <f t="shared" ref="D94:E94" si="27">SUM(D95)</f>
        <v>320000</v>
      </c>
      <c r="E94" s="62">
        <f t="shared" si="27"/>
        <v>75317.11</v>
      </c>
      <c r="F94" s="260">
        <f t="shared" si="24"/>
        <v>65.521626794258367</v>
      </c>
      <c r="G94" s="260">
        <f t="shared" si="25"/>
        <v>23.536596875000001</v>
      </c>
    </row>
    <row r="95" spans="1:7" x14ac:dyDescent="0.25">
      <c r="A95" s="27">
        <v>372</v>
      </c>
      <c r="B95" s="28" t="s">
        <v>67</v>
      </c>
      <c r="C95" s="29">
        <v>114950</v>
      </c>
      <c r="D95" s="29">
        <v>320000</v>
      </c>
      <c r="E95" s="29">
        <v>75317.11</v>
      </c>
      <c r="F95" s="260">
        <f t="shared" si="24"/>
        <v>65.521626794258367</v>
      </c>
      <c r="G95" s="260">
        <f t="shared" si="25"/>
        <v>23.536596875000001</v>
      </c>
    </row>
    <row r="96" spans="1:7" x14ac:dyDescent="0.25">
      <c r="A96" s="58">
        <v>38</v>
      </c>
      <c r="B96" s="184" t="s">
        <v>68</v>
      </c>
      <c r="C96" s="60">
        <f>SUM(C97+C98+C99+C100)</f>
        <v>303064</v>
      </c>
      <c r="D96" s="60">
        <f>SUM(D97+D98+D99+D100)</f>
        <v>713520</v>
      </c>
      <c r="E96" s="60">
        <f>SUM(E97+E98+E99+E100)</f>
        <v>373226</v>
      </c>
      <c r="F96" s="260">
        <f t="shared" si="24"/>
        <v>123.15088562151888</v>
      </c>
      <c r="G96" s="260">
        <f t="shared" si="25"/>
        <v>52.307713869267857</v>
      </c>
    </row>
    <row r="97" spans="1:7" x14ac:dyDescent="0.25">
      <c r="A97" s="27">
        <v>381</v>
      </c>
      <c r="B97" s="28" t="s">
        <v>69</v>
      </c>
      <c r="C97" s="29">
        <v>173064</v>
      </c>
      <c r="D97" s="29">
        <v>373520</v>
      </c>
      <c r="E97" s="29">
        <v>298226</v>
      </c>
      <c r="F97" s="260">
        <f t="shared" si="24"/>
        <v>172.32122220681367</v>
      </c>
      <c r="G97" s="260">
        <f t="shared" si="25"/>
        <v>79.842043264082236</v>
      </c>
    </row>
    <row r="98" spans="1:7" x14ac:dyDescent="0.25">
      <c r="A98" s="42">
        <v>382</v>
      </c>
      <c r="B98" s="28" t="s">
        <v>71</v>
      </c>
      <c r="C98" s="29">
        <v>100000</v>
      </c>
      <c r="D98" s="29">
        <v>320000</v>
      </c>
      <c r="E98" s="29">
        <v>75000</v>
      </c>
      <c r="F98" s="260">
        <f t="shared" ref="F98:F110" si="28">E98/C98*100</f>
        <v>75</v>
      </c>
      <c r="G98" s="260">
        <f t="shared" ref="G98:G110" si="29">E98/D98*100</f>
        <v>23.4375</v>
      </c>
    </row>
    <row r="99" spans="1:7" x14ac:dyDescent="0.25">
      <c r="A99" s="31">
        <v>385</v>
      </c>
      <c r="B99" s="28" t="s">
        <v>72</v>
      </c>
      <c r="C99" s="33">
        <v>0</v>
      </c>
      <c r="D99" s="33">
        <v>20000</v>
      </c>
      <c r="E99" s="33">
        <v>0</v>
      </c>
      <c r="F99" s="260" t="e">
        <f t="shared" si="28"/>
        <v>#DIV/0!</v>
      </c>
      <c r="G99" s="260">
        <f t="shared" si="29"/>
        <v>0</v>
      </c>
    </row>
    <row r="100" spans="1:7" x14ac:dyDescent="0.25">
      <c r="A100" s="31">
        <v>386</v>
      </c>
      <c r="B100" s="28" t="s">
        <v>281</v>
      </c>
      <c r="C100" s="33">
        <v>30000</v>
      </c>
      <c r="D100" s="33">
        <v>0</v>
      </c>
      <c r="E100" s="33">
        <v>0</v>
      </c>
      <c r="F100" s="260">
        <f t="shared" si="28"/>
        <v>0</v>
      </c>
      <c r="G100" s="260" t="e">
        <f t="shared" si="29"/>
        <v>#DIV/0!</v>
      </c>
    </row>
    <row r="101" spans="1:7" x14ac:dyDescent="0.25">
      <c r="A101" s="35">
        <v>4</v>
      </c>
      <c r="B101" s="187" t="s">
        <v>73</v>
      </c>
      <c r="C101" s="36">
        <f>SUM(C102+C105)</f>
        <v>1205209</v>
      </c>
      <c r="D101" s="36">
        <f t="shared" ref="D101:E101" si="30">SUM(D102+D105)</f>
        <v>5856350</v>
      </c>
      <c r="E101" s="36">
        <f t="shared" si="30"/>
        <v>506298.26</v>
      </c>
      <c r="F101" s="260">
        <f t="shared" si="28"/>
        <v>42.009166874791006</v>
      </c>
      <c r="G101" s="260">
        <f t="shared" si="29"/>
        <v>8.6452869107891441</v>
      </c>
    </row>
    <row r="102" spans="1:7" x14ac:dyDescent="0.25">
      <c r="A102" s="58">
        <v>41</v>
      </c>
      <c r="B102" s="184" t="s">
        <v>74</v>
      </c>
      <c r="C102" s="60">
        <f>SUM(C103+C104)</f>
        <v>159276</v>
      </c>
      <c r="D102" s="60">
        <f>SUM(D103+D104)</f>
        <v>95000</v>
      </c>
      <c r="E102" s="60">
        <f>SUM(E103+E104)</f>
        <v>28000</v>
      </c>
      <c r="F102" s="260">
        <f t="shared" si="28"/>
        <v>17.579547452221298</v>
      </c>
      <c r="G102" s="260">
        <f t="shared" si="29"/>
        <v>29.473684210526311</v>
      </c>
    </row>
    <row r="103" spans="1:7" x14ac:dyDescent="0.25">
      <c r="A103" s="43">
        <v>411</v>
      </c>
      <c r="B103" s="188" t="s">
        <v>75</v>
      </c>
      <c r="C103" s="34">
        <v>159276</v>
      </c>
      <c r="D103" s="34">
        <v>0</v>
      </c>
      <c r="E103" s="34">
        <v>18000</v>
      </c>
      <c r="F103" s="260">
        <f t="shared" si="28"/>
        <v>11.30113764785655</v>
      </c>
      <c r="G103" s="260" t="e">
        <f t="shared" si="29"/>
        <v>#DIV/0!</v>
      </c>
    </row>
    <row r="104" spans="1:7" x14ac:dyDescent="0.25">
      <c r="A104" s="233">
        <v>412</v>
      </c>
      <c r="B104" s="269" t="s">
        <v>76</v>
      </c>
      <c r="C104" s="235">
        <v>0</v>
      </c>
      <c r="D104" s="235">
        <v>95000</v>
      </c>
      <c r="E104" s="235">
        <v>10000</v>
      </c>
      <c r="F104" s="260" t="e">
        <f t="shared" si="28"/>
        <v>#DIV/0!</v>
      </c>
      <c r="G104" s="260">
        <f t="shared" si="29"/>
        <v>10.526315789473683</v>
      </c>
    </row>
    <row r="105" spans="1:7" x14ac:dyDescent="0.25">
      <c r="A105" s="58">
        <v>42</v>
      </c>
      <c r="B105" s="184" t="s">
        <v>77</v>
      </c>
      <c r="C105" s="60">
        <f>SUM(C106+C107+C108+C109+C110)</f>
        <v>1045933</v>
      </c>
      <c r="D105" s="60">
        <f>SUM(D106+D107+D108+D109+D110)</f>
        <v>5761350</v>
      </c>
      <c r="E105" s="60">
        <f>SUM(E106+E107+E108+E109+E110)</f>
        <v>478298.26</v>
      </c>
      <c r="F105" s="260">
        <f t="shared" si="28"/>
        <v>45.729340215864688</v>
      </c>
      <c r="G105" s="260">
        <f t="shared" si="29"/>
        <v>8.3018434915427797</v>
      </c>
    </row>
    <row r="106" spans="1:7" x14ac:dyDescent="0.25">
      <c r="A106" s="27">
        <v>421</v>
      </c>
      <c r="B106" s="28" t="s">
        <v>78</v>
      </c>
      <c r="C106" s="29">
        <v>987834</v>
      </c>
      <c r="D106" s="29">
        <v>5497350</v>
      </c>
      <c r="E106" s="29">
        <v>458663.02</v>
      </c>
      <c r="F106" s="260">
        <f t="shared" si="28"/>
        <v>46.431183781890482</v>
      </c>
      <c r="G106" s="260">
        <f t="shared" si="29"/>
        <v>8.3433476129407804</v>
      </c>
    </row>
    <row r="107" spans="1:7" x14ac:dyDescent="0.25">
      <c r="A107" s="42">
        <v>422</v>
      </c>
      <c r="B107" s="28" t="s">
        <v>80</v>
      </c>
      <c r="C107" s="29">
        <v>32898</v>
      </c>
      <c r="D107" s="29">
        <v>222000</v>
      </c>
      <c r="E107" s="29">
        <v>0</v>
      </c>
      <c r="F107" s="260">
        <f t="shared" si="28"/>
        <v>0</v>
      </c>
      <c r="G107" s="260">
        <f t="shared" si="29"/>
        <v>0</v>
      </c>
    </row>
    <row r="108" spans="1:7" x14ac:dyDescent="0.25">
      <c r="A108" s="295">
        <v>423</v>
      </c>
      <c r="B108" s="32" t="s">
        <v>81</v>
      </c>
      <c r="C108" s="33">
        <v>0</v>
      </c>
      <c r="D108" s="33">
        <v>0</v>
      </c>
      <c r="E108" s="33">
        <v>0</v>
      </c>
      <c r="F108" s="296" t="e">
        <f t="shared" si="28"/>
        <v>#DIV/0!</v>
      </c>
      <c r="G108" s="296" t="e">
        <f t="shared" si="29"/>
        <v>#DIV/0!</v>
      </c>
    </row>
    <row r="109" spans="1:7" x14ac:dyDescent="0.25">
      <c r="A109" s="42">
        <v>424</v>
      </c>
      <c r="B109" s="28" t="s">
        <v>82</v>
      </c>
      <c r="C109" s="29">
        <v>14389</v>
      </c>
      <c r="D109" s="29">
        <v>35000</v>
      </c>
      <c r="E109" s="29">
        <v>19635.240000000002</v>
      </c>
      <c r="F109" s="260">
        <f t="shared" si="28"/>
        <v>136.46007366738482</v>
      </c>
      <c r="G109" s="260">
        <f t="shared" si="29"/>
        <v>56.100685714285717</v>
      </c>
    </row>
    <row r="110" spans="1:7" x14ac:dyDescent="0.25">
      <c r="A110" s="268">
        <v>426</v>
      </c>
      <c r="B110" s="269" t="s">
        <v>83</v>
      </c>
      <c r="C110" s="235">
        <v>10812</v>
      </c>
      <c r="D110" s="235">
        <v>7000</v>
      </c>
      <c r="E110" s="235">
        <v>0</v>
      </c>
      <c r="F110" s="260">
        <f t="shared" si="28"/>
        <v>0</v>
      </c>
      <c r="G110" s="260">
        <f t="shared" si="29"/>
        <v>0</v>
      </c>
    </row>
    <row r="111" spans="1:7" x14ac:dyDescent="0.25">
      <c r="A111" s="35">
        <v>5</v>
      </c>
      <c r="B111" s="187" t="s">
        <v>85</v>
      </c>
      <c r="C111" s="36">
        <f>SUM(C112)</f>
        <v>0</v>
      </c>
      <c r="D111" s="36">
        <f t="shared" ref="D111:E113" si="31">SUM(D112)</f>
        <v>0</v>
      </c>
      <c r="E111" s="36">
        <f t="shared" si="31"/>
        <v>0</v>
      </c>
      <c r="F111" s="260" t="e">
        <f t="shared" ref="F111:F116" si="32">E111/C111*100</f>
        <v>#DIV/0!</v>
      </c>
      <c r="G111" s="260" t="e">
        <f t="shared" ref="G111:G116" si="33">E111/D111*100</f>
        <v>#DIV/0!</v>
      </c>
    </row>
    <row r="112" spans="1:7" x14ac:dyDescent="0.25">
      <c r="A112" s="58">
        <v>54</v>
      </c>
      <c r="B112" s="184" t="s">
        <v>86</v>
      </c>
      <c r="C112" s="60">
        <f>SUM(C113)</f>
        <v>0</v>
      </c>
      <c r="D112" s="60">
        <f t="shared" si="31"/>
        <v>0</v>
      </c>
      <c r="E112" s="60">
        <f t="shared" si="31"/>
        <v>0</v>
      </c>
      <c r="F112" s="260" t="e">
        <f t="shared" si="32"/>
        <v>#DIV/0!</v>
      </c>
      <c r="G112" s="260" t="e">
        <f t="shared" si="33"/>
        <v>#DIV/0!</v>
      </c>
    </row>
    <row r="113" spans="1:8" x14ac:dyDescent="0.25">
      <c r="A113" s="43">
        <v>542</v>
      </c>
      <c r="B113" s="188" t="s">
        <v>86</v>
      </c>
      <c r="C113" s="34">
        <f>SUM(C114)</f>
        <v>0</v>
      </c>
      <c r="D113" s="34">
        <f t="shared" si="31"/>
        <v>0</v>
      </c>
      <c r="E113" s="34">
        <f t="shared" si="31"/>
        <v>0</v>
      </c>
      <c r="F113" s="260" t="e">
        <f t="shared" si="32"/>
        <v>#DIV/0!</v>
      </c>
      <c r="G113" s="260" t="e">
        <f t="shared" si="33"/>
        <v>#DIV/0!</v>
      </c>
    </row>
    <row r="114" spans="1:8" x14ac:dyDescent="0.25">
      <c r="A114" s="7">
        <v>542</v>
      </c>
      <c r="B114" s="189" t="s">
        <v>87</v>
      </c>
      <c r="C114" s="70">
        <v>0</v>
      </c>
      <c r="D114" s="8">
        <v>0</v>
      </c>
      <c r="E114" s="11">
        <v>0</v>
      </c>
      <c r="F114" s="260" t="e">
        <f t="shared" si="32"/>
        <v>#DIV/0!</v>
      </c>
      <c r="G114" s="260" t="e">
        <f t="shared" si="33"/>
        <v>#DIV/0!</v>
      </c>
    </row>
    <row r="115" spans="1:8" x14ac:dyDescent="0.25">
      <c r="A115" s="105">
        <v>9</v>
      </c>
      <c r="B115" s="190" t="s">
        <v>109</v>
      </c>
      <c r="C115" s="109">
        <f>SUM(C116)</f>
        <v>0</v>
      </c>
      <c r="D115" s="109">
        <v>0</v>
      </c>
      <c r="E115" s="109">
        <f t="shared" ref="E115" si="34">SUM(E116)</f>
        <v>0</v>
      </c>
      <c r="F115" s="260" t="e">
        <f t="shared" si="32"/>
        <v>#DIV/0!</v>
      </c>
      <c r="G115" s="260" t="e">
        <f t="shared" si="33"/>
        <v>#DIV/0!</v>
      </c>
    </row>
    <row r="116" spans="1:8" x14ac:dyDescent="0.25">
      <c r="A116" s="107">
        <v>92</v>
      </c>
      <c r="B116" s="191" t="s">
        <v>238</v>
      </c>
      <c r="C116" s="108">
        <v>0</v>
      </c>
      <c r="D116" s="108">
        <v>0</v>
      </c>
      <c r="E116" s="108">
        <v>0</v>
      </c>
      <c r="F116" s="260" t="e">
        <f t="shared" si="32"/>
        <v>#DIV/0!</v>
      </c>
      <c r="G116" s="260" t="e">
        <f t="shared" si="33"/>
        <v>#DIV/0!</v>
      </c>
    </row>
    <row r="117" spans="1:8" x14ac:dyDescent="0.25">
      <c r="A117" s="349" t="s">
        <v>88</v>
      </c>
      <c r="B117" s="349"/>
      <c r="C117" s="349"/>
      <c r="D117" s="349"/>
      <c r="E117" s="349"/>
      <c r="F117" s="349"/>
      <c r="G117" s="349"/>
      <c r="H117" s="299"/>
    </row>
    <row r="118" spans="1:8" ht="16.5" thickBot="1" x14ac:dyDescent="0.3">
      <c r="A118" s="359" t="s">
        <v>89</v>
      </c>
      <c r="B118" s="359"/>
      <c r="C118" s="359"/>
      <c r="D118" s="359"/>
      <c r="E118" s="359"/>
      <c r="F118" s="359"/>
      <c r="G118" s="359"/>
      <c r="H118" s="299"/>
    </row>
    <row r="119" spans="1:8" ht="23.25" thickBot="1" x14ac:dyDescent="0.35">
      <c r="A119" s="306" t="s">
        <v>90</v>
      </c>
      <c r="B119" s="307"/>
      <c r="C119" s="308"/>
      <c r="D119" s="309"/>
      <c r="E119" s="309"/>
      <c r="F119" s="310"/>
      <c r="G119" s="310"/>
      <c r="H119" s="299"/>
    </row>
    <row r="120" spans="1:8" ht="19.5" thickBot="1" x14ac:dyDescent="0.35">
      <c r="A120" s="54" t="s">
        <v>91</v>
      </c>
      <c r="B120" s="94"/>
      <c r="C120" s="95">
        <f>SUM(C123)</f>
        <v>0</v>
      </c>
      <c r="D120" s="95">
        <f t="shared" ref="D120:E120" si="35">SUM(D123)</f>
        <v>0</v>
      </c>
      <c r="E120" s="95">
        <f t="shared" si="35"/>
        <v>0</v>
      </c>
      <c r="F120" s="256" t="e">
        <f>E120/C120*100</f>
        <v>#DIV/0!</v>
      </c>
      <c r="G120" s="257" t="e">
        <f>E120/D120*100</f>
        <v>#DIV/0!</v>
      </c>
    </row>
    <row r="121" spans="1:8" ht="15.75" thickBot="1" x14ac:dyDescent="0.3">
      <c r="A121" s="2"/>
      <c r="B121" s="1"/>
      <c r="C121" s="1"/>
      <c r="D121" s="1"/>
      <c r="E121" s="1"/>
      <c r="F121" s="258"/>
      <c r="G121" s="258"/>
    </row>
    <row r="122" spans="1:8" ht="60.75" thickBot="1" x14ac:dyDescent="0.3">
      <c r="A122" s="47" t="s">
        <v>20</v>
      </c>
      <c r="B122" s="48" t="s">
        <v>21</v>
      </c>
      <c r="C122" s="178" t="s">
        <v>293</v>
      </c>
      <c r="D122" s="178" t="s">
        <v>294</v>
      </c>
      <c r="E122" s="78" t="s">
        <v>295</v>
      </c>
      <c r="F122" s="259" t="s">
        <v>280</v>
      </c>
      <c r="G122" s="259" t="s">
        <v>296</v>
      </c>
    </row>
    <row r="123" spans="1:8" ht="36" customHeight="1" thickTop="1" x14ac:dyDescent="0.25">
      <c r="A123" s="51">
        <v>8</v>
      </c>
      <c r="B123" s="230" t="s">
        <v>92</v>
      </c>
      <c r="C123" s="36">
        <f>SUM(C124)</f>
        <v>0</v>
      </c>
      <c r="D123" s="36">
        <f t="shared" ref="D123:E124" si="36">SUM(D124)</f>
        <v>0</v>
      </c>
      <c r="E123" s="36">
        <f t="shared" si="36"/>
        <v>0</v>
      </c>
      <c r="F123" s="262" t="e">
        <f>E123/C123*100</f>
        <v>#DIV/0!</v>
      </c>
      <c r="G123" s="262" t="e">
        <f>E123/D123*100</f>
        <v>#DIV/0!</v>
      </c>
    </row>
    <row r="124" spans="1:8" x14ac:dyDescent="0.25">
      <c r="A124" s="58">
        <v>84</v>
      </c>
      <c r="B124" s="59"/>
      <c r="C124" s="60">
        <f>SUM(C125)</f>
        <v>0</v>
      </c>
      <c r="D124" s="60">
        <f t="shared" si="36"/>
        <v>0</v>
      </c>
      <c r="E124" s="60">
        <f t="shared" si="36"/>
        <v>0</v>
      </c>
      <c r="F124" s="262" t="e">
        <f>E124/C124*100</f>
        <v>#DIV/0!</v>
      </c>
      <c r="G124" s="262" t="e">
        <f>E124/D124*100</f>
        <v>#DIV/0!</v>
      </c>
    </row>
    <row r="125" spans="1:8" x14ac:dyDescent="0.25">
      <c r="A125" s="31">
        <v>844</v>
      </c>
      <c r="B125" s="32" t="s">
        <v>93</v>
      </c>
      <c r="C125" s="33">
        <v>0</v>
      </c>
      <c r="D125" s="33">
        <v>0</v>
      </c>
      <c r="E125" s="33">
        <v>0</v>
      </c>
      <c r="F125" s="262" t="e">
        <f>E125/C125*100</f>
        <v>#DIV/0!</v>
      </c>
      <c r="G125" s="262" t="e">
        <f>E125/D125*100</f>
        <v>#DIV/0!</v>
      </c>
    </row>
    <row r="126" spans="1:8" ht="15.75" thickBot="1" x14ac:dyDescent="0.3">
      <c r="A126" s="5"/>
      <c r="B126" s="3"/>
      <c r="C126" s="3"/>
      <c r="D126" s="4"/>
      <c r="E126" s="4"/>
      <c r="F126" s="261"/>
      <c r="G126" s="261"/>
    </row>
    <row r="127" spans="1:8" ht="23.25" thickBot="1" x14ac:dyDescent="0.35">
      <c r="A127" s="53" t="s">
        <v>94</v>
      </c>
      <c r="B127" s="93"/>
      <c r="C127" s="92"/>
      <c r="D127" s="37"/>
      <c r="E127" s="37"/>
      <c r="F127" s="254"/>
      <c r="G127" s="254"/>
    </row>
    <row r="128" spans="1:8" ht="19.5" thickBot="1" x14ac:dyDescent="0.35">
      <c r="A128" s="54" t="s">
        <v>95</v>
      </c>
      <c r="B128" s="94"/>
      <c r="C128" s="95">
        <f>SUM(C131)</f>
        <v>0</v>
      </c>
      <c r="D128" s="95">
        <f t="shared" ref="D128:E128" si="37">SUM(D131)</f>
        <v>0</v>
      </c>
      <c r="E128" s="95">
        <f t="shared" si="37"/>
        <v>0</v>
      </c>
      <c r="F128" s="256" t="e">
        <f>E128/C128*100</f>
        <v>#DIV/0!</v>
      </c>
      <c r="G128" s="257" t="e">
        <f>E128/D128*100</f>
        <v>#DIV/0!</v>
      </c>
    </row>
    <row r="129" spans="1:9" ht="15.75" thickBot="1" x14ac:dyDescent="0.3">
      <c r="A129" s="2"/>
      <c r="B129" s="1"/>
      <c r="C129" s="1"/>
      <c r="D129" s="1"/>
      <c r="E129" s="1"/>
      <c r="F129" s="258"/>
      <c r="G129" s="258"/>
    </row>
    <row r="130" spans="1:9" ht="74.25" customHeight="1" thickBot="1" x14ac:dyDescent="0.3">
      <c r="A130" s="47" t="s">
        <v>20</v>
      </c>
      <c r="B130" s="48" t="s">
        <v>21</v>
      </c>
      <c r="C130" s="178" t="s">
        <v>293</v>
      </c>
      <c r="D130" s="178" t="s">
        <v>294</v>
      </c>
      <c r="E130" s="78" t="s">
        <v>295</v>
      </c>
      <c r="F130" s="259" t="s">
        <v>280</v>
      </c>
      <c r="G130" s="259" t="s">
        <v>296</v>
      </c>
    </row>
    <row r="131" spans="1:9" ht="15.75" thickTop="1" x14ac:dyDescent="0.25">
      <c r="A131" s="39">
        <v>5</v>
      </c>
      <c r="B131" s="40" t="s">
        <v>96</v>
      </c>
      <c r="C131" s="41">
        <f>SUM(C132)</f>
        <v>0</v>
      </c>
      <c r="D131" s="41">
        <f t="shared" ref="D131:E133" si="38">SUM(D132)</f>
        <v>0</v>
      </c>
      <c r="E131" s="41">
        <f t="shared" si="38"/>
        <v>0</v>
      </c>
      <c r="F131" s="263" t="e">
        <f>E131/C131*100</f>
        <v>#DIV/0!</v>
      </c>
      <c r="G131" s="263" t="e">
        <f>E131/D131*100</f>
        <v>#DIV/0!</v>
      </c>
    </row>
    <row r="132" spans="1:9" x14ac:dyDescent="0.25">
      <c r="A132" s="55">
        <v>54</v>
      </c>
      <c r="B132" s="56" t="s">
        <v>97</v>
      </c>
      <c r="C132" s="57">
        <f>SUM(C133)</f>
        <v>0</v>
      </c>
      <c r="D132" s="57">
        <f t="shared" si="38"/>
        <v>0</v>
      </c>
      <c r="E132" s="57">
        <f t="shared" si="38"/>
        <v>0</v>
      </c>
      <c r="F132" s="263" t="e">
        <f>E132/C132*100</f>
        <v>#DIV/0!</v>
      </c>
      <c r="G132" s="263" t="e">
        <f>E132/D132*100</f>
        <v>#DIV/0!</v>
      </c>
    </row>
    <row r="133" spans="1:9" x14ac:dyDescent="0.25">
      <c r="A133" s="44">
        <v>542</v>
      </c>
      <c r="B133" s="45" t="s">
        <v>86</v>
      </c>
      <c r="C133" s="46">
        <f>SUM(C134)</f>
        <v>0</v>
      </c>
      <c r="D133" s="46">
        <f t="shared" si="38"/>
        <v>0</v>
      </c>
      <c r="E133" s="46">
        <f t="shared" si="38"/>
        <v>0</v>
      </c>
      <c r="F133" s="263" t="e">
        <f>E133/C133*100</f>
        <v>#DIV/0!</v>
      </c>
      <c r="G133" s="263" t="e">
        <f>E133/D133*100</f>
        <v>#DIV/0!</v>
      </c>
    </row>
    <row r="134" spans="1:9" x14ac:dyDescent="0.25">
      <c r="A134" s="13">
        <v>5421</v>
      </c>
      <c r="B134" s="12" t="s">
        <v>86</v>
      </c>
      <c r="C134" s="15">
        <v>0</v>
      </c>
      <c r="D134" s="15">
        <v>0</v>
      </c>
      <c r="E134" s="15">
        <v>0</v>
      </c>
      <c r="F134" s="263" t="e">
        <f>E134/C134*100</f>
        <v>#DIV/0!</v>
      </c>
      <c r="G134" s="263" t="e">
        <f>E134/D134*100</f>
        <v>#DIV/0!</v>
      </c>
    </row>
    <row r="135" spans="1:9" x14ac:dyDescent="0.25">
      <c r="A135" s="358" t="s">
        <v>98</v>
      </c>
      <c r="B135" s="358"/>
      <c r="C135" s="358"/>
      <c r="D135" s="358"/>
      <c r="E135" s="358"/>
      <c r="F135" s="358"/>
      <c r="G135" s="358"/>
    </row>
    <row r="136" spans="1:9" x14ac:dyDescent="0.25">
      <c r="A136" s="350" t="s">
        <v>99</v>
      </c>
      <c r="B136" s="350"/>
      <c r="C136" s="350"/>
      <c r="D136" s="350"/>
      <c r="E136" s="350"/>
      <c r="F136" s="350"/>
      <c r="G136" s="350"/>
    </row>
    <row r="137" spans="1:9" x14ac:dyDescent="0.25">
      <c r="A137" s="86" t="s">
        <v>100</v>
      </c>
      <c r="B137" s="90"/>
      <c r="C137" s="90"/>
      <c r="D137" s="90"/>
      <c r="E137" s="90"/>
      <c r="F137" s="248"/>
      <c r="G137" s="248"/>
    </row>
    <row r="138" spans="1:9" ht="15.75" thickBot="1" x14ac:dyDescent="0.3">
      <c r="A138" s="86"/>
      <c r="B138" s="90"/>
      <c r="C138" s="90"/>
      <c r="D138" s="90"/>
      <c r="E138" s="90"/>
      <c r="F138" s="248"/>
      <c r="G138" s="248"/>
    </row>
    <row r="139" spans="1:9" ht="15.75" thickBot="1" x14ac:dyDescent="0.3">
      <c r="A139" s="361" t="s">
        <v>101</v>
      </c>
      <c r="B139" s="362"/>
      <c r="C139" s="98">
        <f>SUM(C142+C163+C168)</f>
        <v>2919273</v>
      </c>
      <c r="D139" s="98">
        <f>SUM(D142+D163+D168)</f>
        <v>8973700</v>
      </c>
      <c r="E139" s="98">
        <f>SUM(E142+E163+E168)</f>
        <v>2600716.0000000005</v>
      </c>
      <c r="F139" s="264">
        <f>E139/C139*100</f>
        <v>89.087796859012514</v>
      </c>
      <c r="G139" s="265">
        <f>E139/D139*100</f>
        <v>28.981534929850568</v>
      </c>
    </row>
    <row r="140" spans="1:9" ht="15.75" thickBot="1" x14ac:dyDescent="0.3">
      <c r="A140" s="18"/>
      <c r="B140" s="91"/>
      <c r="C140" s="19"/>
      <c r="D140" s="19"/>
      <c r="E140" s="19"/>
      <c r="F140" s="261"/>
      <c r="G140" s="261"/>
    </row>
    <row r="141" spans="1:9" ht="60.75" thickBot="1" x14ac:dyDescent="0.3">
      <c r="A141" s="99" t="s">
        <v>20</v>
      </c>
      <c r="B141" s="100" t="s">
        <v>21</v>
      </c>
      <c r="C141" s="178" t="s">
        <v>293</v>
      </c>
      <c r="D141" s="178" t="s">
        <v>294</v>
      </c>
      <c r="E141" s="78" t="s">
        <v>295</v>
      </c>
      <c r="F141" s="259" t="s">
        <v>280</v>
      </c>
      <c r="G141" s="259" t="s">
        <v>296</v>
      </c>
    </row>
    <row r="142" spans="1:9" x14ac:dyDescent="0.25">
      <c r="A142" s="104">
        <v>6</v>
      </c>
      <c r="B142" s="190" t="s">
        <v>22</v>
      </c>
      <c r="C142" s="109">
        <f>SUM(C143+C147+C152+C155+C159+C161)</f>
        <v>2912773</v>
      </c>
      <c r="D142" s="109">
        <f>SUM(D143+D147+D152+D155+D159+D161)</f>
        <v>8746700</v>
      </c>
      <c r="E142" s="109">
        <f>SUM(E143+E147+E152+E155+E159+E161)</f>
        <v>2568021.0000000005</v>
      </c>
      <c r="F142" s="225">
        <f t="shared" ref="F142:F152" si="39">E142/C142*100</f>
        <v>88.16413088146588</v>
      </c>
      <c r="G142" s="225">
        <f t="shared" ref="G142:G152" si="40">E142/D142*100</f>
        <v>29.359884299221427</v>
      </c>
    </row>
    <row r="143" spans="1:9" x14ac:dyDescent="0.25">
      <c r="A143" s="106">
        <v>61</v>
      </c>
      <c r="B143" s="191" t="s">
        <v>23</v>
      </c>
      <c r="C143" s="108">
        <f>SUM(C144:C146)</f>
        <v>2124457</v>
      </c>
      <c r="D143" s="108">
        <f>SUM(D144:D146)</f>
        <v>4075000</v>
      </c>
      <c r="E143" s="108">
        <f>SUM(E144:E146)</f>
        <v>1849616.3300000003</v>
      </c>
      <c r="F143" s="225">
        <f t="shared" si="39"/>
        <v>87.0630156317591</v>
      </c>
      <c r="G143" s="225">
        <f t="shared" si="40"/>
        <v>45.389357791411051</v>
      </c>
      <c r="H143" s="238"/>
      <c r="I143" s="238"/>
    </row>
    <row r="144" spans="1:9" x14ac:dyDescent="0.25">
      <c r="A144" s="101">
        <v>611</v>
      </c>
      <c r="B144" s="192" t="s">
        <v>24</v>
      </c>
      <c r="C144" s="237">
        <v>2096343</v>
      </c>
      <c r="D144" s="237">
        <v>4000000</v>
      </c>
      <c r="E144" s="15">
        <v>1822876.36</v>
      </c>
      <c r="F144" s="225">
        <f t="shared" si="39"/>
        <v>86.955062220256892</v>
      </c>
      <c r="G144" s="225">
        <f t="shared" si="40"/>
        <v>45.571909000000005</v>
      </c>
    </row>
    <row r="145" spans="1:13" x14ac:dyDescent="0.25">
      <c r="A145" s="102">
        <v>613</v>
      </c>
      <c r="B145" s="192" t="s">
        <v>315</v>
      </c>
      <c r="C145" s="237">
        <v>20109</v>
      </c>
      <c r="D145" s="15">
        <v>50000</v>
      </c>
      <c r="E145" s="15">
        <v>21559.360000000001</v>
      </c>
      <c r="F145" s="225">
        <f t="shared" si="39"/>
        <v>107.21249191904123</v>
      </c>
      <c r="G145" s="225">
        <f t="shared" si="40"/>
        <v>43.118719999999996</v>
      </c>
      <c r="H145" s="238"/>
      <c r="I145" s="238"/>
      <c r="L145" s="238"/>
      <c r="M145" s="238"/>
    </row>
    <row r="146" spans="1:13" x14ac:dyDescent="0.25">
      <c r="A146" s="102">
        <v>614</v>
      </c>
      <c r="B146" s="192" t="s">
        <v>316</v>
      </c>
      <c r="C146" s="237">
        <v>8005</v>
      </c>
      <c r="D146" s="15">
        <v>25000</v>
      </c>
      <c r="E146" s="15">
        <v>5180.6099999999997</v>
      </c>
      <c r="F146" s="225">
        <f t="shared" si="39"/>
        <v>64.717176764522165</v>
      </c>
      <c r="G146" s="225">
        <f t="shared" si="40"/>
        <v>20.722439999999999</v>
      </c>
      <c r="H146" s="238"/>
      <c r="I146" s="238"/>
    </row>
    <row r="147" spans="1:13" x14ac:dyDescent="0.25">
      <c r="A147" s="106">
        <v>63</v>
      </c>
      <c r="B147" s="191" t="s">
        <v>102</v>
      </c>
      <c r="C147" s="108">
        <f>SUM(C148:C151)</f>
        <v>230094</v>
      </c>
      <c r="D147" s="108">
        <f>SUM(D148:D151)</f>
        <v>3247680</v>
      </c>
      <c r="E147" s="108">
        <f>SUM(E148:E151)</f>
        <v>194899.94</v>
      </c>
      <c r="F147" s="225">
        <f t="shared" si="39"/>
        <v>84.704485992681256</v>
      </c>
      <c r="G147" s="225">
        <f t="shared" si="40"/>
        <v>6.0012051679968463</v>
      </c>
    </row>
    <row r="148" spans="1:13" x14ac:dyDescent="0.25">
      <c r="A148" s="103">
        <v>633</v>
      </c>
      <c r="B148" s="192" t="s">
        <v>319</v>
      </c>
      <c r="C148" s="237">
        <v>0</v>
      </c>
      <c r="D148" s="15">
        <v>973000</v>
      </c>
      <c r="E148" s="15">
        <v>171799.94</v>
      </c>
      <c r="F148" s="225" t="e">
        <f t="shared" si="39"/>
        <v>#DIV/0!</v>
      </c>
      <c r="G148" s="225">
        <f t="shared" si="40"/>
        <v>17.656725590955809</v>
      </c>
      <c r="H148" s="238"/>
      <c r="I148" s="240"/>
      <c r="J148" s="19"/>
      <c r="K148" s="19"/>
    </row>
    <row r="149" spans="1:13" x14ac:dyDescent="0.25">
      <c r="A149" s="102">
        <v>634</v>
      </c>
      <c r="B149" s="192" t="s">
        <v>29</v>
      </c>
      <c r="C149" s="237">
        <v>210494</v>
      </c>
      <c r="D149" s="15">
        <v>38580</v>
      </c>
      <c r="E149" s="15">
        <v>0</v>
      </c>
      <c r="F149" s="225">
        <f t="shared" si="39"/>
        <v>0</v>
      </c>
      <c r="G149" s="225">
        <f t="shared" si="40"/>
        <v>0</v>
      </c>
      <c r="I149" s="232"/>
      <c r="J149" s="240"/>
      <c r="K149" s="240"/>
    </row>
    <row r="150" spans="1:13" ht="24.75" x14ac:dyDescent="0.25">
      <c r="A150" s="102">
        <v>636</v>
      </c>
      <c r="B150" s="231" t="s">
        <v>272</v>
      </c>
      <c r="C150" s="237">
        <v>19600</v>
      </c>
      <c r="D150" s="15">
        <v>43000</v>
      </c>
      <c r="E150" s="15">
        <v>23100</v>
      </c>
      <c r="F150" s="225">
        <f t="shared" si="39"/>
        <v>117.85714285714286</v>
      </c>
      <c r="G150" s="225">
        <f t="shared" si="40"/>
        <v>53.720930232558139</v>
      </c>
      <c r="I150" s="232"/>
      <c r="J150" s="232"/>
      <c r="K150" s="232"/>
    </row>
    <row r="151" spans="1:13" x14ac:dyDescent="0.25">
      <c r="A151" s="102">
        <v>638</v>
      </c>
      <c r="B151" s="231" t="s">
        <v>301</v>
      </c>
      <c r="C151" s="237">
        <v>0</v>
      </c>
      <c r="D151" s="15">
        <v>2193100</v>
      </c>
      <c r="E151" s="15">
        <v>0</v>
      </c>
      <c r="F151" s="225" t="e">
        <f t="shared" si="39"/>
        <v>#DIV/0!</v>
      </c>
      <c r="G151" s="225">
        <f t="shared" si="40"/>
        <v>0</v>
      </c>
      <c r="I151" s="232"/>
      <c r="J151" s="232"/>
      <c r="K151" s="232"/>
    </row>
    <row r="152" spans="1:13" x14ac:dyDescent="0.25">
      <c r="A152" s="106">
        <v>64</v>
      </c>
      <c r="B152" s="191" t="s">
        <v>30</v>
      </c>
      <c r="C152" s="108">
        <f>SUM(C153:C154)</f>
        <v>214028</v>
      </c>
      <c r="D152" s="108">
        <f>SUM(D153:D154)</f>
        <v>468000</v>
      </c>
      <c r="E152" s="108">
        <f>SUM(E153:E154)</f>
        <v>84222.67</v>
      </c>
      <c r="F152" s="225">
        <f t="shared" si="39"/>
        <v>39.351239090212495</v>
      </c>
      <c r="G152" s="225">
        <f t="shared" si="40"/>
        <v>17.996297008547007</v>
      </c>
      <c r="I152" s="325"/>
      <c r="J152" s="19"/>
      <c r="K152" s="19"/>
    </row>
    <row r="153" spans="1:13" x14ac:dyDescent="0.25">
      <c r="A153" s="102">
        <v>641</v>
      </c>
      <c r="B153" s="231" t="s">
        <v>317</v>
      </c>
      <c r="C153" s="273">
        <v>684</v>
      </c>
      <c r="D153" s="15">
        <v>3000</v>
      </c>
      <c r="E153" s="15">
        <v>212.03</v>
      </c>
      <c r="F153" s="225">
        <f t="shared" ref="F153:F165" si="41">E153/C153*100</f>
        <v>30.99853801169591</v>
      </c>
      <c r="G153" s="225">
        <f t="shared" ref="G153:G165" si="42">E153/D153*100</f>
        <v>7.0676666666666668</v>
      </c>
      <c r="I153" s="325"/>
      <c r="J153" s="19"/>
      <c r="K153" s="19"/>
    </row>
    <row r="154" spans="1:13" x14ac:dyDescent="0.25">
      <c r="A154" s="102">
        <v>642</v>
      </c>
      <c r="B154" s="192" t="s">
        <v>318</v>
      </c>
      <c r="C154" s="273">
        <v>213344</v>
      </c>
      <c r="D154" s="15">
        <v>465000</v>
      </c>
      <c r="E154" s="15">
        <v>84010.64</v>
      </c>
      <c r="F154" s="225">
        <f t="shared" si="41"/>
        <v>39.378018599070046</v>
      </c>
      <c r="G154" s="225">
        <f t="shared" si="42"/>
        <v>18.066804301075269</v>
      </c>
      <c r="I154" s="19"/>
      <c r="J154" s="19"/>
      <c r="K154" s="19"/>
    </row>
    <row r="155" spans="1:13" x14ac:dyDescent="0.25">
      <c r="A155" s="107">
        <v>65</v>
      </c>
      <c r="B155" s="191" t="s">
        <v>103</v>
      </c>
      <c r="C155" s="108">
        <f>SUM(C156:C158)</f>
        <v>292858</v>
      </c>
      <c r="D155" s="108">
        <f>SUM(D156:D158)</f>
        <v>812100</v>
      </c>
      <c r="E155" s="108">
        <f>SUM(E156:E158)</f>
        <v>407412.06000000006</v>
      </c>
      <c r="F155" s="225">
        <f t="shared" si="41"/>
        <v>139.11590600222635</v>
      </c>
      <c r="G155" s="225">
        <f t="shared" si="42"/>
        <v>50.16772072404877</v>
      </c>
      <c r="I155" s="19"/>
      <c r="J155" s="19"/>
      <c r="K155" s="19"/>
    </row>
    <row r="156" spans="1:13" x14ac:dyDescent="0.25">
      <c r="A156" s="103">
        <v>651</v>
      </c>
      <c r="B156" s="192" t="s">
        <v>36</v>
      </c>
      <c r="C156" s="237">
        <v>77214</v>
      </c>
      <c r="D156" s="15">
        <v>161100</v>
      </c>
      <c r="E156" s="15">
        <v>66698.350000000006</v>
      </c>
      <c r="F156" s="225">
        <f t="shared" si="41"/>
        <v>86.381161447405916</v>
      </c>
      <c r="G156" s="225">
        <f t="shared" si="42"/>
        <v>41.401831160769717</v>
      </c>
      <c r="I156" s="326"/>
      <c r="J156" s="19"/>
      <c r="K156" s="19"/>
    </row>
    <row r="157" spans="1:13" x14ac:dyDescent="0.25">
      <c r="A157" s="102">
        <v>652</v>
      </c>
      <c r="B157" s="192" t="s">
        <v>37</v>
      </c>
      <c r="C157" s="237">
        <v>45973</v>
      </c>
      <c r="D157" s="15">
        <v>261000</v>
      </c>
      <c r="E157" s="15">
        <v>190734.64</v>
      </c>
      <c r="F157" s="225">
        <f t="shared" si="41"/>
        <v>414.88404063254524</v>
      </c>
      <c r="G157" s="225">
        <f t="shared" si="42"/>
        <v>73.078406130268206</v>
      </c>
      <c r="I157" s="326"/>
      <c r="J157" s="19"/>
      <c r="K157" s="19"/>
      <c r="L157" s="232"/>
      <c r="M157" s="232"/>
    </row>
    <row r="158" spans="1:13" x14ac:dyDescent="0.25">
      <c r="A158" s="102">
        <v>653</v>
      </c>
      <c r="B158" s="192" t="s">
        <v>320</v>
      </c>
      <c r="C158" s="237">
        <v>169671</v>
      </c>
      <c r="D158" s="15">
        <v>390000</v>
      </c>
      <c r="E158" s="15">
        <v>149979.07</v>
      </c>
      <c r="F158" s="225">
        <f t="shared" si="41"/>
        <v>88.394050839565992</v>
      </c>
      <c r="G158" s="225">
        <f t="shared" si="42"/>
        <v>38.456171794871793</v>
      </c>
      <c r="I158" s="326"/>
      <c r="J158" s="19"/>
      <c r="K158" s="19"/>
      <c r="L158" s="19"/>
      <c r="M158" s="232"/>
    </row>
    <row r="159" spans="1:13" x14ac:dyDescent="0.25">
      <c r="A159" s="107">
        <v>66</v>
      </c>
      <c r="B159" s="191" t="s">
        <v>237</v>
      </c>
      <c r="C159" s="108">
        <f>SUM(C160:C160)</f>
        <v>51336</v>
      </c>
      <c r="D159" s="108">
        <f>SUM(D160:D160)</f>
        <v>93920</v>
      </c>
      <c r="E159" s="108">
        <f>SUM(E160:E160)</f>
        <v>31870</v>
      </c>
      <c r="F159" s="225">
        <f t="shared" si="41"/>
        <v>62.081190587501943</v>
      </c>
      <c r="G159" s="225">
        <f t="shared" si="42"/>
        <v>33.933134582623509</v>
      </c>
      <c r="I159" s="326"/>
      <c r="J159" s="19"/>
      <c r="K159" s="19"/>
    </row>
    <row r="160" spans="1:13" x14ac:dyDescent="0.25">
      <c r="A160" s="103">
        <v>651</v>
      </c>
      <c r="B160" s="192" t="s">
        <v>35</v>
      </c>
      <c r="C160" s="15">
        <v>51336</v>
      </c>
      <c r="D160" s="15">
        <v>93920</v>
      </c>
      <c r="E160" s="15">
        <v>31870</v>
      </c>
      <c r="F160" s="225">
        <f t="shared" si="41"/>
        <v>62.081190587501943</v>
      </c>
      <c r="G160" s="225">
        <f t="shared" si="42"/>
        <v>33.933134582623509</v>
      </c>
      <c r="I160" s="240"/>
      <c r="J160" s="240"/>
      <c r="K160" s="240"/>
    </row>
    <row r="161" spans="1:8" x14ac:dyDescent="0.25">
      <c r="A161" s="107">
        <v>68</v>
      </c>
      <c r="B161" s="191" t="s">
        <v>104</v>
      </c>
      <c r="C161" s="108">
        <f>SUM(C162)</f>
        <v>0</v>
      </c>
      <c r="D161" s="108">
        <f t="shared" ref="D161:E161" si="43">SUM(D162)</f>
        <v>50000</v>
      </c>
      <c r="E161" s="108">
        <f t="shared" si="43"/>
        <v>0</v>
      </c>
      <c r="F161" s="225" t="e">
        <f t="shared" si="41"/>
        <v>#DIV/0!</v>
      </c>
      <c r="G161" s="225">
        <f t="shared" si="42"/>
        <v>0</v>
      </c>
    </row>
    <row r="162" spans="1:8" x14ac:dyDescent="0.25">
      <c r="A162" s="103">
        <v>683</v>
      </c>
      <c r="B162" s="192" t="s">
        <v>302</v>
      </c>
      <c r="C162" s="15">
        <v>0</v>
      </c>
      <c r="D162" s="15">
        <v>50000</v>
      </c>
      <c r="E162" s="15">
        <v>0</v>
      </c>
      <c r="F162" s="225" t="e">
        <f t="shared" si="41"/>
        <v>#DIV/0!</v>
      </c>
      <c r="G162" s="225">
        <f t="shared" si="42"/>
        <v>0</v>
      </c>
    </row>
    <row r="163" spans="1:8" x14ac:dyDescent="0.25">
      <c r="A163" s="105">
        <v>7</v>
      </c>
      <c r="B163" s="190" t="s">
        <v>40</v>
      </c>
      <c r="C163" s="109">
        <f>SUM(C164+C166)</f>
        <v>6500</v>
      </c>
      <c r="D163" s="109">
        <f t="shared" ref="D163:E163" si="44">SUM(D164+D166)</f>
        <v>227000</v>
      </c>
      <c r="E163" s="109">
        <f t="shared" si="44"/>
        <v>32695</v>
      </c>
      <c r="F163" s="225">
        <f t="shared" si="41"/>
        <v>503</v>
      </c>
      <c r="G163" s="225">
        <f t="shared" si="42"/>
        <v>14.403083700440527</v>
      </c>
    </row>
    <row r="164" spans="1:8" x14ac:dyDescent="0.25">
      <c r="A164" s="107">
        <v>71</v>
      </c>
      <c r="B164" s="191" t="s">
        <v>105</v>
      </c>
      <c r="C164" s="108">
        <f>SUM(C165)</f>
        <v>6500</v>
      </c>
      <c r="D164" s="108">
        <f t="shared" ref="D164:E166" si="45">SUM(D165)</f>
        <v>227000</v>
      </c>
      <c r="E164" s="108">
        <f t="shared" si="45"/>
        <v>32695</v>
      </c>
      <c r="F164" s="225">
        <f t="shared" si="41"/>
        <v>503</v>
      </c>
      <c r="G164" s="225">
        <f t="shared" si="42"/>
        <v>14.403083700440527</v>
      </c>
    </row>
    <row r="165" spans="1:8" x14ac:dyDescent="0.25">
      <c r="A165" s="102">
        <v>711</v>
      </c>
      <c r="B165" s="192" t="s">
        <v>321</v>
      </c>
      <c r="C165" s="15">
        <v>6500</v>
      </c>
      <c r="D165" s="15">
        <v>227000</v>
      </c>
      <c r="E165" s="15">
        <v>32695</v>
      </c>
      <c r="F165" s="225">
        <f t="shared" si="41"/>
        <v>503</v>
      </c>
      <c r="G165" s="225">
        <f t="shared" si="42"/>
        <v>14.403083700440527</v>
      </c>
    </row>
    <row r="166" spans="1:8" x14ac:dyDescent="0.25">
      <c r="A166" s="107">
        <v>72</v>
      </c>
      <c r="B166" s="191" t="s">
        <v>255</v>
      </c>
      <c r="C166" s="108">
        <f>SUM(C167)</f>
        <v>0</v>
      </c>
      <c r="D166" s="108">
        <f t="shared" si="45"/>
        <v>0</v>
      </c>
      <c r="E166" s="108">
        <f t="shared" si="45"/>
        <v>0</v>
      </c>
      <c r="F166" s="225" t="e">
        <f t="shared" ref="F166:F175" si="46">E166/C166*100</f>
        <v>#DIV/0!</v>
      </c>
      <c r="G166" s="225" t="e">
        <f t="shared" ref="G166:G175" si="47">E166/D166*100</f>
        <v>#DIV/0!</v>
      </c>
    </row>
    <row r="167" spans="1:8" x14ac:dyDescent="0.25">
      <c r="A167" s="102">
        <v>723</v>
      </c>
      <c r="B167" s="192" t="s">
        <v>254</v>
      </c>
      <c r="C167" s="15">
        <v>0</v>
      </c>
      <c r="D167" s="15">
        <v>0</v>
      </c>
      <c r="E167" s="15">
        <v>0</v>
      </c>
      <c r="F167" s="225" t="e">
        <f t="shared" si="46"/>
        <v>#DIV/0!</v>
      </c>
      <c r="G167" s="225" t="e">
        <f t="shared" si="47"/>
        <v>#DIV/0!</v>
      </c>
    </row>
    <row r="168" spans="1:8" x14ac:dyDescent="0.25">
      <c r="A168" s="104">
        <v>8</v>
      </c>
      <c r="B168" s="190" t="s">
        <v>106</v>
      </c>
      <c r="C168" s="109">
        <f>SUM(C169)</f>
        <v>0</v>
      </c>
      <c r="D168" s="109">
        <f t="shared" ref="D168:E169" si="48">SUM(D169)</f>
        <v>0</v>
      </c>
      <c r="E168" s="109">
        <f t="shared" si="48"/>
        <v>0</v>
      </c>
      <c r="F168" s="225" t="e">
        <f t="shared" si="46"/>
        <v>#DIV/0!</v>
      </c>
      <c r="G168" s="225" t="e">
        <f t="shared" si="47"/>
        <v>#DIV/0!</v>
      </c>
    </row>
    <row r="169" spans="1:8" x14ac:dyDescent="0.25">
      <c r="A169" s="106">
        <v>84</v>
      </c>
      <c r="B169" s="191" t="s">
        <v>107</v>
      </c>
      <c r="C169" s="108">
        <f>SUM(C170)</f>
        <v>0</v>
      </c>
      <c r="D169" s="108">
        <f t="shared" si="48"/>
        <v>0</v>
      </c>
      <c r="E169" s="108">
        <f t="shared" si="48"/>
        <v>0</v>
      </c>
      <c r="F169" s="225" t="e">
        <f t="shared" si="46"/>
        <v>#DIV/0!</v>
      </c>
      <c r="G169" s="225" t="e">
        <f t="shared" si="47"/>
        <v>#DIV/0!</v>
      </c>
    </row>
    <row r="170" spans="1:8" ht="24.75" x14ac:dyDescent="0.25">
      <c r="A170" s="103">
        <v>844</v>
      </c>
      <c r="B170" s="231" t="s">
        <v>108</v>
      </c>
      <c r="C170" s="15">
        <v>0</v>
      </c>
      <c r="D170" s="15">
        <v>0</v>
      </c>
      <c r="E170" s="15">
        <v>0</v>
      </c>
      <c r="F170" s="225" t="e">
        <f t="shared" si="46"/>
        <v>#DIV/0!</v>
      </c>
      <c r="G170" s="225" t="e">
        <f t="shared" si="47"/>
        <v>#DIV/0!</v>
      </c>
    </row>
    <row r="171" spans="1:8" x14ac:dyDescent="0.25">
      <c r="A171" s="105">
        <v>9</v>
      </c>
      <c r="B171" s="190" t="s">
        <v>109</v>
      </c>
      <c r="C171" s="109">
        <f>SUM(C172)</f>
        <v>0</v>
      </c>
      <c r="D171" s="109">
        <f t="shared" ref="D171:E172" si="49">SUM(D172)</f>
        <v>0</v>
      </c>
      <c r="E171" s="109">
        <f t="shared" si="49"/>
        <v>0</v>
      </c>
      <c r="F171" s="225" t="e">
        <f t="shared" si="46"/>
        <v>#DIV/0!</v>
      </c>
      <c r="G171" s="225" t="e">
        <f t="shared" si="47"/>
        <v>#DIV/0!</v>
      </c>
    </row>
    <row r="172" spans="1:8" x14ac:dyDescent="0.25">
      <c r="A172" s="107">
        <v>92</v>
      </c>
      <c r="B172" s="191" t="s">
        <v>239</v>
      </c>
      <c r="C172" s="108">
        <f>SUM(C173)</f>
        <v>0</v>
      </c>
      <c r="D172" s="108">
        <f t="shared" si="49"/>
        <v>0</v>
      </c>
      <c r="E172" s="108">
        <f t="shared" si="49"/>
        <v>0</v>
      </c>
      <c r="F172" s="225" t="e">
        <f t="shared" si="46"/>
        <v>#DIV/0!</v>
      </c>
      <c r="G172" s="225" t="e">
        <f t="shared" si="47"/>
        <v>#DIV/0!</v>
      </c>
    </row>
    <row r="173" spans="1:8" x14ac:dyDescent="0.25">
      <c r="A173" s="291"/>
      <c r="B173" s="305" t="s">
        <v>240</v>
      </c>
      <c r="C173" s="292"/>
      <c r="D173" s="293">
        <v>0</v>
      </c>
      <c r="E173" s="292"/>
      <c r="F173" s="284" t="e">
        <f t="shared" si="46"/>
        <v>#DIV/0!</v>
      </c>
      <c r="G173" s="284" t="e">
        <f t="shared" si="47"/>
        <v>#DIV/0!</v>
      </c>
      <c r="H173" s="299"/>
    </row>
    <row r="174" spans="1:8" ht="15.75" thickBot="1" x14ac:dyDescent="0.3">
      <c r="A174" s="1"/>
      <c r="B174" s="1"/>
      <c r="C174" s="1"/>
      <c r="D174" s="1"/>
      <c r="E174" s="1"/>
      <c r="F174" s="225" t="e">
        <f t="shared" si="46"/>
        <v>#DIV/0!</v>
      </c>
      <c r="G174" s="225" t="e">
        <f t="shared" si="47"/>
        <v>#DIV/0!</v>
      </c>
    </row>
    <row r="175" spans="1:8" ht="15.75" thickBot="1" x14ac:dyDescent="0.3">
      <c r="A175" s="353" t="s">
        <v>47</v>
      </c>
      <c r="B175" s="354"/>
      <c r="C175" s="165">
        <f>SUM(C178+C364+C373)</f>
        <v>2456428</v>
      </c>
      <c r="D175" s="165">
        <f>SUM(D178+D364+D373)</f>
        <v>9246020</v>
      </c>
      <c r="E175" s="165">
        <f>SUM(E178+E364+E373)</f>
        <v>1842197.65</v>
      </c>
      <c r="F175" s="225">
        <f t="shared" si="46"/>
        <v>74.99497848094876</v>
      </c>
      <c r="G175" s="225">
        <f t="shared" si="47"/>
        <v>19.924223071116003</v>
      </c>
    </row>
    <row r="176" spans="1:8" ht="15.75" thickBot="1" x14ac:dyDescent="0.3">
      <c r="A176" s="1"/>
      <c r="B176" s="1"/>
      <c r="C176" s="1"/>
      <c r="D176" s="1"/>
      <c r="E176" s="1"/>
      <c r="F176" s="258"/>
      <c r="G176" s="258"/>
    </row>
    <row r="177" spans="1:15" ht="60.75" thickBot="1" x14ac:dyDescent="0.3">
      <c r="A177" s="110" t="s">
        <v>20</v>
      </c>
      <c r="B177" s="111" t="s">
        <v>48</v>
      </c>
      <c r="C177" s="178" t="s">
        <v>293</v>
      </c>
      <c r="D177" s="178" t="s">
        <v>294</v>
      </c>
      <c r="E177" s="78" t="s">
        <v>295</v>
      </c>
      <c r="F177" s="259" t="s">
        <v>280</v>
      </c>
      <c r="G177" s="259" t="s">
        <v>296</v>
      </c>
    </row>
    <row r="178" spans="1:15" x14ac:dyDescent="0.25">
      <c r="A178" s="149" t="s">
        <v>110</v>
      </c>
      <c r="B178" s="150"/>
      <c r="C178" s="151">
        <f>SUM(C179+C197+C209+C242+C254+C275+C284+C291+C297+C340+C359)</f>
        <v>1462358</v>
      </c>
      <c r="D178" s="151">
        <f>SUM(D179+D197+D209+D242+D254+D275+D284+D291+D297+D340+D359)</f>
        <v>7704020</v>
      </c>
      <c r="E178" s="151">
        <f>SUM(E179+E197+E209+E242+E254+E275+E284+E291+E297+E340+E359)</f>
        <v>1599912.63</v>
      </c>
      <c r="F178" s="225">
        <f t="shared" ref="F178:F192" si="50">E178/C178*100</f>
        <v>109.40635808741771</v>
      </c>
      <c r="G178" s="225">
        <f t="shared" ref="G178:G192" si="51">E178/D178*100</f>
        <v>20.767243984309488</v>
      </c>
      <c r="H178" s="238"/>
      <c r="J178" s="238"/>
      <c r="K178" s="239"/>
      <c r="L178" s="239"/>
    </row>
    <row r="179" spans="1:15" x14ac:dyDescent="0.25">
      <c r="A179" s="147" t="s">
        <v>111</v>
      </c>
      <c r="B179" s="148"/>
      <c r="C179" s="152">
        <f>SUM(C180)</f>
        <v>225731</v>
      </c>
      <c r="D179" s="152">
        <f t="shared" ref="D179:E179" si="52">SUM(D180)</f>
        <v>602947</v>
      </c>
      <c r="E179" s="152">
        <f t="shared" si="52"/>
        <v>246890.21000000002</v>
      </c>
      <c r="F179" s="225">
        <f t="shared" si="50"/>
        <v>109.37363942037204</v>
      </c>
      <c r="G179" s="225">
        <f t="shared" si="51"/>
        <v>40.9472490948624</v>
      </c>
      <c r="H179" s="238"/>
      <c r="J179" s="239"/>
      <c r="K179" s="239"/>
      <c r="L179" s="239"/>
    </row>
    <row r="180" spans="1:15" x14ac:dyDescent="0.25">
      <c r="A180" s="128" t="s">
        <v>112</v>
      </c>
      <c r="B180" s="146"/>
      <c r="C180" s="153">
        <f>SUM(C181)</f>
        <v>225731</v>
      </c>
      <c r="D180" s="153">
        <f t="shared" ref="D180:E180" si="53">SUM(D181)</f>
        <v>602947</v>
      </c>
      <c r="E180" s="153">
        <f t="shared" si="53"/>
        <v>246890.21000000002</v>
      </c>
      <c r="F180" s="225">
        <f t="shared" si="50"/>
        <v>109.37363942037204</v>
      </c>
      <c r="G180" s="225">
        <f t="shared" si="51"/>
        <v>40.9472490948624</v>
      </c>
      <c r="H180" s="238"/>
      <c r="J180" s="239"/>
      <c r="K180" s="239"/>
      <c r="L180" s="239"/>
    </row>
    <row r="181" spans="1:15" x14ac:dyDescent="0.25">
      <c r="A181" s="126" t="s">
        <v>113</v>
      </c>
      <c r="B181" s="145"/>
      <c r="C181" s="154">
        <f>SUM(C182+C191)</f>
        <v>225731</v>
      </c>
      <c r="D181" s="154">
        <f>SUM(D182+D191)</f>
        <v>602947</v>
      </c>
      <c r="E181" s="154">
        <f>SUM(E182+E191)</f>
        <v>246890.21000000002</v>
      </c>
      <c r="F181" s="225">
        <f t="shared" si="50"/>
        <v>109.37363942037204</v>
      </c>
      <c r="G181" s="225">
        <f t="shared" si="51"/>
        <v>40.9472490948624</v>
      </c>
      <c r="J181" s="239"/>
      <c r="K181" s="239"/>
      <c r="L181" s="239"/>
    </row>
    <row r="182" spans="1:15" x14ac:dyDescent="0.25">
      <c r="A182" s="114" t="s">
        <v>114</v>
      </c>
      <c r="B182" s="113"/>
      <c r="C182" s="155">
        <f>SUM(C183+C184+C185+C186+C187+C188+C189+C190)</f>
        <v>214918</v>
      </c>
      <c r="D182" s="155">
        <f>SUM(D183+D184+D185+D186+D187+D188+D189+D190)</f>
        <v>597947</v>
      </c>
      <c r="E182" s="155">
        <f>SUM(E183+E184+E185+E186+E187+E188+E189+E190)</f>
        <v>246890.21000000002</v>
      </c>
      <c r="F182" s="225">
        <f t="shared" si="50"/>
        <v>114.87646916498386</v>
      </c>
      <c r="G182" s="225">
        <f t="shared" si="51"/>
        <v>41.289647744699785</v>
      </c>
      <c r="J182" s="239"/>
      <c r="K182" s="239"/>
      <c r="L182" s="239"/>
      <c r="M182" s="232"/>
    </row>
    <row r="183" spans="1:15" x14ac:dyDescent="0.25">
      <c r="A183" s="120">
        <v>311</v>
      </c>
      <c r="B183" s="193" t="s">
        <v>51</v>
      </c>
      <c r="C183" s="170">
        <v>96654</v>
      </c>
      <c r="D183" s="170">
        <v>206835</v>
      </c>
      <c r="E183" s="170">
        <v>103414.08</v>
      </c>
      <c r="F183" s="225">
        <f t="shared" si="50"/>
        <v>106.99410267552301</v>
      </c>
      <c r="G183" s="225">
        <f t="shared" si="51"/>
        <v>49.998346508086158</v>
      </c>
      <c r="J183" s="239"/>
      <c r="K183" s="239"/>
      <c r="L183" s="238"/>
      <c r="M183" s="303"/>
      <c r="N183" s="238"/>
    </row>
    <row r="184" spans="1:15" x14ac:dyDescent="0.25">
      <c r="A184" s="120">
        <v>312</v>
      </c>
      <c r="B184" s="218" t="s">
        <v>52</v>
      </c>
      <c r="C184" s="170">
        <v>1000</v>
      </c>
      <c r="D184" s="170">
        <v>7900</v>
      </c>
      <c r="E184" s="170">
        <v>0</v>
      </c>
      <c r="F184" s="225">
        <f t="shared" si="50"/>
        <v>0</v>
      </c>
      <c r="G184" s="225">
        <f t="shared" si="51"/>
        <v>0</v>
      </c>
      <c r="H184" s="238"/>
      <c r="I184" s="238"/>
      <c r="J184" s="239"/>
      <c r="K184" s="239"/>
      <c r="L184" s="238"/>
      <c r="M184" s="303"/>
      <c r="O184" s="238"/>
    </row>
    <row r="185" spans="1:15" x14ac:dyDescent="0.25">
      <c r="A185" s="120">
        <v>313</v>
      </c>
      <c r="B185" s="218" t="s">
        <v>53</v>
      </c>
      <c r="C185" s="170">
        <v>16383</v>
      </c>
      <c r="D185" s="170">
        <v>34135</v>
      </c>
      <c r="E185" s="170">
        <v>17063.349999999999</v>
      </c>
      <c r="F185" s="225">
        <f t="shared" si="50"/>
        <v>104.15278032106453</v>
      </c>
      <c r="G185" s="225">
        <f t="shared" si="51"/>
        <v>49.98784239050827</v>
      </c>
      <c r="J185" s="239"/>
      <c r="K185" s="239"/>
      <c r="L185" s="238"/>
      <c r="M185" s="303"/>
    </row>
    <row r="186" spans="1:15" x14ac:dyDescent="0.25">
      <c r="A186" s="120">
        <v>321</v>
      </c>
      <c r="B186" s="218" t="s">
        <v>55</v>
      </c>
      <c r="C186" s="170">
        <v>5960</v>
      </c>
      <c r="D186" s="170">
        <v>19737</v>
      </c>
      <c r="E186" s="170">
        <v>2618</v>
      </c>
      <c r="F186" s="225">
        <f t="shared" si="50"/>
        <v>43.926174496644293</v>
      </c>
      <c r="G186" s="225">
        <f t="shared" si="51"/>
        <v>13.264427217915589</v>
      </c>
      <c r="J186" s="239"/>
      <c r="K186" s="239"/>
      <c r="L186" s="239"/>
    </row>
    <row r="187" spans="1:15" x14ac:dyDescent="0.25">
      <c r="A187" s="120">
        <v>322</v>
      </c>
      <c r="B187" s="218" t="s">
        <v>56</v>
      </c>
      <c r="C187" s="170">
        <v>31861</v>
      </c>
      <c r="D187" s="170">
        <v>79000</v>
      </c>
      <c r="E187" s="170">
        <v>27988.14</v>
      </c>
      <c r="F187" s="225">
        <f t="shared" si="50"/>
        <v>87.84451209943191</v>
      </c>
      <c r="G187" s="225">
        <f t="shared" si="51"/>
        <v>35.428025316455695</v>
      </c>
      <c r="J187" s="239"/>
      <c r="K187" s="239"/>
      <c r="L187" s="239"/>
      <c r="M187" s="238"/>
      <c r="N187" s="238"/>
    </row>
    <row r="188" spans="1:15" x14ac:dyDescent="0.25">
      <c r="A188" s="120">
        <v>323</v>
      </c>
      <c r="B188" s="218" t="s">
        <v>57</v>
      </c>
      <c r="C188" s="170">
        <v>51418</v>
      </c>
      <c r="D188" s="170">
        <v>177400</v>
      </c>
      <c r="E188" s="170">
        <v>70408.820000000007</v>
      </c>
      <c r="F188" s="225">
        <f t="shared" si="50"/>
        <v>136.93418647166365</v>
      </c>
      <c r="G188" s="225">
        <f t="shared" si="51"/>
        <v>39.689301014656145</v>
      </c>
    </row>
    <row r="189" spans="1:15" x14ac:dyDescent="0.25">
      <c r="A189" s="120">
        <v>324</v>
      </c>
      <c r="B189" s="218" t="s">
        <v>261</v>
      </c>
      <c r="C189" s="170">
        <v>0</v>
      </c>
      <c r="D189" s="170">
        <v>0</v>
      </c>
      <c r="E189" s="170">
        <v>0</v>
      </c>
      <c r="F189" s="225" t="e">
        <f t="shared" si="50"/>
        <v>#DIV/0!</v>
      </c>
      <c r="G189" s="225" t="e">
        <f t="shared" si="51"/>
        <v>#DIV/0!</v>
      </c>
    </row>
    <row r="190" spans="1:15" x14ac:dyDescent="0.25">
      <c r="A190" s="120">
        <v>329</v>
      </c>
      <c r="B190" s="218" t="s">
        <v>58</v>
      </c>
      <c r="C190" s="170">
        <v>11642</v>
      </c>
      <c r="D190" s="170">
        <v>72940</v>
      </c>
      <c r="E190" s="170">
        <v>25397.82</v>
      </c>
      <c r="F190" s="225">
        <f t="shared" si="50"/>
        <v>218.15684590276584</v>
      </c>
      <c r="G190" s="225">
        <f t="shared" si="51"/>
        <v>34.820153550863722</v>
      </c>
    </row>
    <row r="191" spans="1:15" x14ac:dyDescent="0.25">
      <c r="A191" s="176" t="s">
        <v>115</v>
      </c>
      <c r="B191" s="194"/>
      <c r="C191" s="156">
        <f>SUM(C192+C193+C194+C195+C196)</f>
        <v>10813</v>
      </c>
      <c r="D191" s="156">
        <f>SUM(D192+D193+D194+D195+D196)</f>
        <v>5000</v>
      </c>
      <c r="E191" s="156">
        <f>SUM(E192+E193+E194+E195+E196)</f>
        <v>0</v>
      </c>
      <c r="F191" s="225">
        <f t="shared" si="50"/>
        <v>0</v>
      </c>
      <c r="G191" s="225">
        <f t="shared" si="51"/>
        <v>0</v>
      </c>
    </row>
    <row r="192" spans="1:15" x14ac:dyDescent="0.25">
      <c r="A192" s="172">
        <v>412</v>
      </c>
      <c r="B192" s="195" t="s">
        <v>76</v>
      </c>
      <c r="C192" s="167">
        <v>0</v>
      </c>
      <c r="D192" s="167">
        <v>0</v>
      </c>
      <c r="E192" s="167">
        <v>0</v>
      </c>
      <c r="F192" s="225" t="e">
        <f t="shared" si="50"/>
        <v>#DIV/0!</v>
      </c>
      <c r="G192" s="225" t="e">
        <f t="shared" si="51"/>
        <v>#DIV/0!</v>
      </c>
    </row>
    <row r="193" spans="1:9" x14ac:dyDescent="0.25">
      <c r="A193" s="120">
        <v>422</v>
      </c>
      <c r="B193" s="218" t="s">
        <v>80</v>
      </c>
      <c r="C193" s="170">
        <v>0</v>
      </c>
      <c r="D193" s="170">
        <v>5000</v>
      </c>
      <c r="E193" s="170">
        <v>0</v>
      </c>
      <c r="F193" s="225" t="e">
        <f t="shared" ref="F193:F227" si="54">E193/C193*100</f>
        <v>#DIV/0!</v>
      </c>
      <c r="G193" s="225">
        <f t="shared" ref="G193:G196" si="55">E193/D193*100</f>
        <v>0</v>
      </c>
    </row>
    <row r="194" spans="1:9" x14ac:dyDescent="0.25">
      <c r="A194" s="120">
        <v>423</v>
      </c>
      <c r="B194" s="218" t="s">
        <v>81</v>
      </c>
      <c r="C194" s="170">
        <v>0</v>
      </c>
      <c r="D194" s="170">
        <v>0</v>
      </c>
      <c r="E194" s="170">
        <v>0</v>
      </c>
      <c r="F194" s="225" t="e">
        <f t="shared" si="54"/>
        <v>#DIV/0!</v>
      </c>
      <c r="G194" s="225" t="e">
        <f t="shared" si="55"/>
        <v>#DIV/0!</v>
      </c>
    </row>
    <row r="195" spans="1:9" x14ac:dyDescent="0.25">
      <c r="A195" s="120">
        <v>451</v>
      </c>
      <c r="B195" s="218" t="s">
        <v>84</v>
      </c>
      <c r="C195" s="170">
        <v>0</v>
      </c>
      <c r="D195" s="170">
        <v>0</v>
      </c>
      <c r="E195" s="170">
        <v>0</v>
      </c>
      <c r="F195" s="225" t="e">
        <f t="shared" si="54"/>
        <v>#DIV/0!</v>
      </c>
      <c r="G195" s="225" t="e">
        <f t="shared" si="55"/>
        <v>#DIV/0!</v>
      </c>
    </row>
    <row r="196" spans="1:9" x14ac:dyDescent="0.25">
      <c r="A196" s="120">
        <v>426</v>
      </c>
      <c r="B196" s="227" t="s">
        <v>83</v>
      </c>
      <c r="C196" s="170">
        <v>10813</v>
      </c>
      <c r="D196" s="170">
        <v>0</v>
      </c>
      <c r="E196" s="170">
        <v>0</v>
      </c>
      <c r="F196" s="225">
        <f t="shared" si="54"/>
        <v>0</v>
      </c>
      <c r="G196" s="225" t="e">
        <f t="shared" si="55"/>
        <v>#DIV/0!</v>
      </c>
    </row>
    <row r="197" spans="1:9" x14ac:dyDescent="0.25">
      <c r="A197" s="136" t="s">
        <v>116</v>
      </c>
      <c r="B197" s="144"/>
      <c r="C197" s="157">
        <f>SUM(C198)</f>
        <v>108992</v>
      </c>
      <c r="D197" s="157">
        <f t="shared" ref="D197:E197" si="56">SUM(D198)</f>
        <v>288000</v>
      </c>
      <c r="E197" s="157">
        <f t="shared" si="56"/>
        <v>74971.17</v>
      </c>
      <c r="F197" s="225">
        <f t="shared" si="54"/>
        <v>68.785938417498528</v>
      </c>
      <c r="G197" s="225">
        <f t="shared" ref="G197:G227" si="57">E197/D197*100</f>
        <v>26.031656250000001</v>
      </c>
    </row>
    <row r="198" spans="1:9" x14ac:dyDescent="0.25">
      <c r="A198" s="134" t="s">
        <v>117</v>
      </c>
      <c r="B198" s="135"/>
      <c r="C198" s="158">
        <f>SUM(C199+C202)</f>
        <v>108992</v>
      </c>
      <c r="D198" s="158">
        <f>SUM(D199+D202)</f>
        <v>288000</v>
      </c>
      <c r="E198" s="158">
        <f>SUM(E199+E202)</f>
        <v>74971.17</v>
      </c>
      <c r="F198" s="225">
        <f t="shared" si="54"/>
        <v>68.785938417498528</v>
      </c>
      <c r="G198" s="225">
        <f t="shared" si="57"/>
        <v>26.031656250000001</v>
      </c>
    </row>
    <row r="199" spans="1:9" x14ac:dyDescent="0.25">
      <c r="A199" s="132" t="s">
        <v>118</v>
      </c>
      <c r="B199" s="133"/>
      <c r="C199" s="159">
        <f>SUM(C200)</f>
        <v>18664</v>
      </c>
      <c r="D199" s="159">
        <f t="shared" ref="D199:E200" si="58">SUM(D200)</f>
        <v>25000</v>
      </c>
      <c r="E199" s="159">
        <f t="shared" si="58"/>
        <v>21164.76</v>
      </c>
      <c r="F199" s="225">
        <f t="shared" si="54"/>
        <v>113.3988426918131</v>
      </c>
      <c r="G199" s="225">
        <f t="shared" si="57"/>
        <v>84.65903999999999</v>
      </c>
    </row>
    <row r="200" spans="1:9" x14ac:dyDescent="0.25">
      <c r="A200" s="115" t="s">
        <v>119</v>
      </c>
      <c r="B200" s="116"/>
      <c r="C200" s="156">
        <f>SUM(C201)</f>
        <v>18664</v>
      </c>
      <c r="D200" s="156">
        <f t="shared" si="58"/>
        <v>25000</v>
      </c>
      <c r="E200" s="156">
        <f t="shared" si="58"/>
        <v>21164.76</v>
      </c>
      <c r="F200" s="225">
        <f t="shared" si="54"/>
        <v>113.3988426918131</v>
      </c>
      <c r="G200" s="225">
        <f t="shared" si="57"/>
        <v>84.65903999999999</v>
      </c>
    </row>
    <row r="201" spans="1:9" x14ac:dyDescent="0.25">
      <c r="A201" s="120">
        <v>36</v>
      </c>
      <c r="B201" s="112"/>
      <c r="C201" s="170">
        <v>18664</v>
      </c>
      <c r="D201" s="170">
        <v>25000</v>
      </c>
      <c r="E201" s="170">
        <v>21164.76</v>
      </c>
      <c r="F201" s="225">
        <f t="shared" si="54"/>
        <v>113.3988426918131</v>
      </c>
      <c r="G201" s="225">
        <f t="shared" si="57"/>
        <v>84.65903999999999</v>
      </c>
    </row>
    <row r="202" spans="1:9" x14ac:dyDescent="0.25">
      <c r="A202" s="138" t="s">
        <v>120</v>
      </c>
      <c r="B202" s="139"/>
      <c r="C202" s="159">
        <f>SUM(C203+C207)</f>
        <v>90328</v>
      </c>
      <c r="D202" s="159">
        <f>SUM(D203+D207)</f>
        <v>263000</v>
      </c>
      <c r="E202" s="159">
        <f>SUM(E203+E207)</f>
        <v>53806.41</v>
      </c>
      <c r="F202" s="225">
        <f t="shared" si="54"/>
        <v>59.567808431494115</v>
      </c>
      <c r="G202" s="225">
        <f t="shared" si="57"/>
        <v>20.458711026615973</v>
      </c>
    </row>
    <row r="203" spans="1:9" x14ac:dyDescent="0.25">
      <c r="A203" s="115" t="s">
        <v>121</v>
      </c>
      <c r="B203" s="116"/>
      <c r="C203" s="156">
        <f>SUM(C204+C205+C206)</f>
        <v>88328</v>
      </c>
      <c r="D203" s="156">
        <f>SUM(D204+D205+D206)</f>
        <v>225000</v>
      </c>
      <c r="E203" s="156">
        <f>SUM(E204+E205+E206)</f>
        <v>51806.41</v>
      </c>
      <c r="F203" s="225">
        <f t="shared" si="54"/>
        <v>58.652307309120552</v>
      </c>
      <c r="G203" s="225">
        <f t="shared" si="57"/>
        <v>23.02507111111111</v>
      </c>
      <c r="H203" s="238"/>
      <c r="I203" s="238"/>
    </row>
    <row r="204" spans="1:9" x14ac:dyDescent="0.25">
      <c r="A204" s="277">
        <v>372</v>
      </c>
      <c r="B204" s="278" t="s">
        <v>67</v>
      </c>
      <c r="C204" s="300">
        <v>88328</v>
      </c>
      <c r="D204" s="300">
        <v>220000</v>
      </c>
      <c r="E204" s="300">
        <v>51806.41</v>
      </c>
      <c r="F204" s="301">
        <f t="shared" si="54"/>
        <v>58.652307309120552</v>
      </c>
      <c r="G204" s="301">
        <f t="shared" si="57"/>
        <v>23.548368181818184</v>
      </c>
    </row>
    <row r="205" spans="1:9" x14ac:dyDescent="0.25">
      <c r="A205" s="120">
        <v>381</v>
      </c>
      <c r="B205" s="218" t="s">
        <v>69</v>
      </c>
      <c r="C205" s="170">
        <v>0</v>
      </c>
      <c r="D205" s="170">
        <v>0</v>
      </c>
      <c r="E205" s="170">
        <v>0</v>
      </c>
      <c r="F205" s="225" t="e">
        <f t="shared" si="54"/>
        <v>#DIV/0!</v>
      </c>
      <c r="G205" s="225" t="e">
        <f t="shared" si="57"/>
        <v>#DIV/0!</v>
      </c>
    </row>
    <row r="206" spans="1:9" x14ac:dyDescent="0.25">
      <c r="A206" s="120">
        <v>382</v>
      </c>
      <c r="B206" s="218" t="s">
        <v>71</v>
      </c>
      <c r="C206" s="170">
        <v>0</v>
      </c>
      <c r="D206" s="170">
        <v>5000</v>
      </c>
      <c r="E206" s="170">
        <v>0</v>
      </c>
      <c r="F206" s="225" t="e">
        <f t="shared" si="54"/>
        <v>#DIV/0!</v>
      </c>
      <c r="G206" s="225">
        <f t="shared" si="57"/>
        <v>0</v>
      </c>
    </row>
    <row r="207" spans="1:9" x14ac:dyDescent="0.25">
      <c r="A207" s="115" t="s">
        <v>122</v>
      </c>
      <c r="B207" s="116"/>
      <c r="C207" s="156">
        <f>SUM(C208)</f>
        <v>2000</v>
      </c>
      <c r="D207" s="156">
        <f t="shared" ref="D207:E207" si="59">SUM(D208)</f>
        <v>38000</v>
      </c>
      <c r="E207" s="156">
        <f t="shared" si="59"/>
        <v>2000</v>
      </c>
      <c r="F207" s="225">
        <f t="shared" si="54"/>
        <v>100</v>
      </c>
      <c r="G207" s="225">
        <f t="shared" si="57"/>
        <v>5.2631578947368416</v>
      </c>
      <c r="H207" s="238"/>
      <c r="I207" s="238"/>
    </row>
    <row r="208" spans="1:9" x14ac:dyDescent="0.25">
      <c r="A208" s="120">
        <v>372</v>
      </c>
      <c r="B208" s="193" t="s">
        <v>67</v>
      </c>
      <c r="C208" s="170">
        <v>2000</v>
      </c>
      <c r="D208" s="170">
        <v>38000</v>
      </c>
      <c r="E208" s="170">
        <v>2000</v>
      </c>
      <c r="F208" s="225">
        <f t="shared" si="54"/>
        <v>100</v>
      </c>
      <c r="G208" s="225">
        <f t="shared" si="57"/>
        <v>5.2631578947368416</v>
      </c>
    </row>
    <row r="209" spans="1:10" x14ac:dyDescent="0.25">
      <c r="A209" s="136" t="s">
        <v>123</v>
      </c>
      <c r="B209" s="137"/>
      <c r="C209" s="157">
        <f>SUM(C210)</f>
        <v>195140</v>
      </c>
      <c r="D209" s="157">
        <f t="shared" ref="D209:E209" si="60">SUM(D210)</f>
        <v>514562</v>
      </c>
      <c r="E209" s="157">
        <f t="shared" si="60"/>
        <v>243023.97</v>
      </c>
      <c r="F209" s="225">
        <f t="shared" si="54"/>
        <v>124.53826483550272</v>
      </c>
      <c r="G209" s="225">
        <f t="shared" si="57"/>
        <v>47.229288210167091</v>
      </c>
    </row>
    <row r="210" spans="1:10" x14ac:dyDescent="0.25">
      <c r="A210" s="134" t="s">
        <v>124</v>
      </c>
      <c r="B210" s="135"/>
      <c r="C210" s="158">
        <f>SUM(C211+C219+C235+C239)</f>
        <v>195140</v>
      </c>
      <c r="D210" s="158">
        <f>SUM(D211+D219+D235+D239)</f>
        <v>514562</v>
      </c>
      <c r="E210" s="158">
        <f>SUM(E211+E219+E235+E239)</f>
        <v>243023.97</v>
      </c>
      <c r="F210" s="225">
        <f t="shared" si="54"/>
        <v>124.53826483550272</v>
      </c>
      <c r="G210" s="225">
        <f t="shared" si="57"/>
        <v>47.229288210167091</v>
      </c>
    </row>
    <row r="211" spans="1:10" x14ac:dyDescent="0.25">
      <c r="A211" s="132" t="s">
        <v>125</v>
      </c>
      <c r="B211" s="133"/>
      <c r="C211" s="159">
        <f>SUM(C212+C214+C216)</f>
        <v>58977</v>
      </c>
      <c r="D211" s="159">
        <f>SUM(D212+D214+D216)</f>
        <v>129592</v>
      </c>
      <c r="E211" s="159">
        <f>SUM(E212+E214+E216)</f>
        <v>42600</v>
      </c>
      <c r="F211" s="225">
        <f t="shared" si="54"/>
        <v>72.231547891550946</v>
      </c>
      <c r="G211" s="225">
        <f t="shared" si="57"/>
        <v>32.872399530835239</v>
      </c>
    </row>
    <row r="212" spans="1:10" x14ac:dyDescent="0.25">
      <c r="A212" s="168" t="s">
        <v>126</v>
      </c>
      <c r="B212" s="169"/>
      <c r="C212" s="156">
        <f>SUM(C213)</f>
        <v>4788</v>
      </c>
      <c r="D212" s="156">
        <f t="shared" ref="D212:E212" si="61">SUM(D213)</f>
        <v>1800</v>
      </c>
      <c r="E212" s="156">
        <f t="shared" si="61"/>
        <v>0</v>
      </c>
      <c r="F212" s="225">
        <f t="shared" si="54"/>
        <v>0</v>
      </c>
      <c r="G212" s="225">
        <f t="shared" si="57"/>
        <v>0</v>
      </c>
    </row>
    <row r="213" spans="1:10" x14ac:dyDescent="0.25">
      <c r="A213" s="166">
        <v>329</v>
      </c>
      <c r="B213" s="195" t="s">
        <v>68</v>
      </c>
      <c r="C213" s="167">
        <v>4788</v>
      </c>
      <c r="D213" s="167">
        <v>1800</v>
      </c>
      <c r="E213" s="167">
        <v>0</v>
      </c>
      <c r="F213" s="225">
        <f t="shared" si="54"/>
        <v>0</v>
      </c>
      <c r="G213" s="225">
        <f t="shared" si="57"/>
        <v>0</v>
      </c>
    </row>
    <row r="214" spans="1:10" x14ac:dyDescent="0.25">
      <c r="A214" s="279" t="s">
        <v>269</v>
      </c>
      <c r="B214" s="280"/>
      <c r="C214" s="281">
        <f>SUM(C215)</f>
        <v>30000</v>
      </c>
      <c r="D214" s="281">
        <f t="shared" ref="D214:E214" si="62">SUM(D215)</f>
        <v>42600</v>
      </c>
      <c r="E214" s="281">
        <f t="shared" si="62"/>
        <v>42600</v>
      </c>
      <c r="F214" s="225">
        <f t="shared" si="54"/>
        <v>142</v>
      </c>
      <c r="G214" s="225">
        <f t="shared" si="57"/>
        <v>100</v>
      </c>
    </row>
    <row r="215" spans="1:10" x14ac:dyDescent="0.25">
      <c r="A215" s="120">
        <v>381</v>
      </c>
      <c r="B215" s="218" t="s">
        <v>69</v>
      </c>
      <c r="C215" s="170">
        <v>30000</v>
      </c>
      <c r="D215" s="170">
        <v>42600</v>
      </c>
      <c r="E215" s="170">
        <v>42600</v>
      </c>
      <c r="F215" s="225">
        <f t="shared" si="54"/>
        <v>142</v>
      </c>
      <c r="G215" s="225">
        <f t="shared" si="57"/>
        <v>100</v>
      </c>
    </row>
    <row r="216" spans="1:10" x14ac:dyDescent="0.25">
      <c r="A216" s="279" t="s">
        <v>271</v>
      </c>
      <c r="B216" s="280"/>
      <c r="C216" s="281">
        <f>SUM(C217+C218)</f>
        <v>24189</v>
      </c>
      <c r="D216" s="281">
        <f>SUM(D217+D218)</f>
        <v>85192</v>
      </c>
      <c r="E216" s="281">
        <f>SUM(E217+E218)</f>
        <v>0</v>
      </c>
      <c r="F216" s="225">
        <f t="shared" ref="F216:F218" si="63">E216/C216*100</f>
        <v>0</v>
      </c>
      <c r="G216" s="225">
        <f t="shared" ref="G216:G218" si="64">E216/D216*100</f>
        <v>0</v>
      </c>
    </row>
    <row r="217" spans="1:10" x14ac:dyDescent="0.25">
      <c r="A217" s="285">
        <v>311</v>
      </c>
      <c r="B217" s="286" t="s">
        <v>51</v>
      </c>
      <c r="C217" s="287">
        <v>20639</v>
      </c>
      <c r="D217" s="287">
        <v>73125</v>
      </c>
      <c r="E217" s="287">
        <v>0</v>
      </c>
      <c r="F217" s="284">
        <f t="shared" si="63"/>
        <v>0</v>
      </c>
      <c r="G217" s="284">
        <f t="shared" si="64"/>
        <v>0</v>
      </c>
    </row>
    <row r="218" spans="1:10" x14ac:dyDescent="0.25">
      <c r="A218" s="285">
        <v>313</v>
      </c>
      <c r="B218" s="286" t="s">
        <v>53</v>
      </c>
      <c r="C218" s="288">
        <v>3550</v>
      </c>
      <c r="D218" s="288">
        <v>12067</v>
      </c>
      <c r="E218" s="288">
        <v>0</v>
      </c>
      <c r="F218" s="284">
        <f t="shared" si="63"/>
        <v>0</v>
      </c>
      <c r="G218" s="284">
        <f t="shared" si="64"/>
        <v>0</v>
      </c>
      <c r="H218" s="299"/>
    </row>
    <row r="219" spans="1:10" x14ac:dyDescent="0.25">
      <c r="A219" s="138" t="s">
        <v>127</v>
      </c>
      <c r="B219" s="139"/>
      <c r="C219" s="159">
        <f>SUM(C220+C229+C231+C233)</f>
        <v>65987</v>
      </c>
      <c r="D219" s="159">
        <f>SUM(D220+D229+D231+D233)</f>
        <v>181050</v>
      </c>
      <c r="E219" s="159">
        <f>SUM(E220+E229+E231+E233)</f>
        <v>98463.97</v>
      </c>
      <c r="F219" s="225">
        <f t="shared" si="54"/>
        <v>149.21722460484642</v>
      </c>
      <c r="G219" s="225">
        <f t="shared" si="57"/>
        <v>54.384959955813315</v>
      </c>
    </row>
    <row r="220" spans="1:10" x14ac:dyDescent="0.25">
      <c r="A220" s="115" t="s">
        <v>128</v>
      </c>
      <c r="B220" s="116"/>
      <c r="C220" s="156">
        <f>SUM(C221+C222+C223+C224+C225+C226+C227+C228)</f>
        <v>51598</v>
      </c>
      <c r="D220" s="156">
        <f>SUM(D221+D222+D223+D224+D225+D226+D227+D228)</f>
        <v>132050</v>
      </c>
      <c r="E220" s="156">
        <f>SUM(E221+E222+E223+E224+E225+E226+E227+E228)</f>
        <v>78828.73</v>
      </c>
      <c r="F220" s="225">
        <f t="shared" si="54"/>
        <v>152.7747780921741</v>
      </c>
      <c r="G220" s="225">
        <f t="shared" si="57"/>
        <v>59.696122680802723</v>
      </c>
    </row>
    <row r="221" spans="1:10" x14ac:dyDescent="0.25">
      <c r="A221" s="120">
        <v>311</v>
      </c>
      <c r="B221" s="218" t="s">
        <v>51</v>
      </c>
      <c r="C221" s="170">
        <v>37275</v>
      </c>
      <c r="D221" s="170">
        <v>80150</v>
      </c>
      <c r="E221" s="170">
        <v>40079.449999999997</v>
      </c>
      <c r="F221" s="225">
        <f t="shared" si="54"/>
        <v>107.52367538564719</v>
      </c>
      <c r="G221" s="225">
        <f t="shared" si="57"/>
        <v>50.005552089831561</v>
      </c>
      <c r="I221" s="238"/>
    </row>
    <row r="222" spans="1:10" x14ac:dyDescent="0.25">
      <c r="A222" s="120">
        <v>312</v>
      </c>
      <c r="B222" s="218" t="s">
        <v>52</v>
      </c>
      <c r="C222" s="81">
        <v>1000</v>
      </c>
      <c r="D222" s="81">
        <v>7900</v>
      </c>
      <c r="E222" s="81">
        <v>0</v>
      </c>
      <c r="F222" s="225">
        <f t="shared" si="54"/>
        <v>0</v>
      </c>
      <c r="G222" s="225">
        <f t="shared" si="57"/>
        <v>0</v>
      </c>
    </row>
    <row r="223" spans="1:10" x14ac:dyDescent="0.25">
      <c r="A223" s="120">
        <v>313</v>
      </c>
      <c r="B223" s="218" t="s">
        <v>53</v>
      </c>
      <c r="C223" s="81">
        <v>6193</v>
      </c>
      <c r="D223" s="81">
        <v>13230</v>
      </c>
      <c r="E223" s="81">
        <v>6613.13</v>
      </c>
      <c r="F223" s="225">
        <f t="shared" si="54"/>
        <v>106.78394962053932</v>
      </c>
      <c r="G223" s="225">
        <f t="shared" si="57"/>
        <v>49.985865457294032</v>
      </c>
      <c r="J223" s="271"/>
    </row>
    <row r="224" spans="1:10" x14ac:dyDescent="0.25">
      <c r="A224" s="120">
        <v>321</v>
      </c>
      <c r="B224" s="218" t="s">
        <v>55</v>
      </c>
      <c r="C224" s="81">
        <v>373</v>
      </c>
      <c r="D224" s="81">
        <v>4370</v>
      </c>
      <c r="E224" s="81">
        <v>798</v>
      </c>
      <c r="F224" s="225">
        <f t="shared" si="54"/>
        <v>213.94101876675603</v>
      </c>
      <c r="G224" s="225">
        <f t="shared" si="57"/>
        <v>18.260869565217391</v>
      </c>
    </row>
    <row r="225" spans="1:8" x14ac:dyDescent="0.25">
      <c r="A225" s="120">
        <v>322</v>
      </c>
      <c r="B225" s="217" t="s">
        <v>56</v>
      </c>
      <c r="C225" s="81">
        <v>1727</v>
      </c>
      <c r="D225" s="81">
        <v>8500</v>
      </c>
      <c r="E225" s="81">
        <v>1884.52</v>
      </c>
      <c r="F225" s="225">
        <f t="shared" si="54"/>
        <v>109.12101910828025</v>
      </c>
      <c r="G225" s="225">
        <f t="shared" si="57"/>
        <v>22.170823529411766</v>
      </c>
    </row>
    <row r="226" spans="1:8" x14ac:dyDescent="0.25">
      <c r="A226" s="120">
        <v>323</v>
      </c>
      <c r="B226" s="217" t="s">
        <v>57</v>
      </c>
      <c r="C226" s="81">
        <v>1171</v>
      </c>
      <c r="D226" s="81">
        <v>3000</v>
      </c>
      <c r="E226" s="81">
        <v>25150.67</v>
      </c>
      <c r="F226" s="225">
        <f t="shared" si="54"/>
        <v>2147.7941929974377</v>
      </c>
      <c r="G226" s="225">
        <f t="shared" si="57"/>
        <v>838.35566666666659</v>
      </c>
    </row>
    <row r="227" spans="1:8" x14ac:dyDescent="0.25">
      <c r="A227" s="120">
        <v>329</v>
      </c>
      <c r="B227" s="217" t="s">
        <v>58</v>
      </c>
      <c r="C227" s="81">
        <v>3403</v>
      </c>
      <c r="D227" s="81">
        <v>13400</v>
      </c>
      <c r="E227" s="81">
        <v>3750</v>
      </c>
      <c r="F227" s="225">
        <f t="shared" si="54"/>
        <v>110.19688510138113</v>
      </c>
      <c r="G227" s="225">
        <f t="shared" si="57"/>
        <v>27.985074626865668</v>
      </c>
    </row>
    <row r="228" spans="1:8" x14ac:dyDescent="0.25">
      <c r="A228" s="120">
        <v>343</v>
      </c>
      <c r="B228" s="217" t="s">
        <v>61</v>
      </c>
      <c r="C228" s="81">
        <v>456</v>
      </c>
      <c r="D228" s="81">
        <v>1500</v>
      </c>
      <c r="E228" s="81">
        <v>552.96</v>
      </c>
      <c r="F228" s="225">
        <f t="shared" ref="F228:F263" si="65">E228/C228*100</f>
        <v>121.26315789473685</v>
      </c>
      <c r="G228" s="225">
        <f t="shared" ref="G228:G263" si="66">E228/D228*100</f>
        <v>36.864000000000004</v>
      </c>
    </row>
    <row r="229" spans="1:8" x14ac:dyDescent="0.25">
      <c r="A229" s="115" t="s">
        <v>129</v>
      </c>
      <c r="B229" s="198"/>
      <c r="C229" s="160">
        <f>SUM(C230)</f>
        <v>0</v>
      </c>
      <c r="D229" s="160">
        <f t="shared" ref="D229:E229" si="67">SUM(D230)</f>
        <v>7000</v>
      </c>
      <c r="E229" s="160">
        <f t="shared" si="67"/>
        <v>0</v>
      </c>
      <c r="F229" s="225" t="e">
        <f t="shared" si="65"/>
        <v>#DIV/0!</v>
      </c>
      <c r="G229" s="225">
        <f t="shared" si="66"/>
        <v>0</v>
      </c>
    </row>
    <row r="230" spans="1:8" x14ac:dyDescent="0.25">
      <c r="A230" s="120">
        <v>422</v>
      </c>
      <c r="B230" s="217" t="s">
        <v>80</v>
      </c>
      <c r="C230" s="81">
        <v>0</v>
      </c>
      <c r="D230" s="81">
        <v>7000</v>
      </c>
      <c r="E230" s="81">
        <v>0</v>
      </c>
      <c r="F230" s="225" t="e">
        <f t="shared" si="65"/>
        <v>#DIV/0!</v>
      </c>
      <c r="G230" s="225">
        <f t="shared" si="66"/>
        <v>0</v>
      </c>
    </row>
    <row r="231" spans="1:8" x14ac:dyDescent="0.25">
      <c r="A231" s="115" t="s">
        <v>130</v>
      </c>
      <c r="B231" s="198"/>
      <c r="C231" s="160">
        <f>SUM(C232)</f>
        <v>14389</v>
      </c>
      <c r="D231" s="160">
        <f t="shared" ref="D231:E231" si="68">SUM(D232)</f>
        <v>35000</v>
      </c>
      <c r="E231" s="160">
        <f t="shared" si="68"/>
        <v>19635.240000000002</v>
      </c>
      <c r="F231" s="225">
        <f t="shared" si="65"/>
        <v>136.46007366738482</v>
      </c>
      <c r="G231" s="225">
        <f t="shared" si="66"/>
        <v>56.100685714285717</v>
      </c>
    </row>
    <row r="232" spans="1:8" x14ac:dyDescent="0.25">
      <c r="A232" s="120">
        <v>424</v>
      </c>
      <c r="B232" s="217" t="s">
        <v>131</v>
      </c>
      <c r="C232" s="81">
        <v>14389</v>
      </c>
      <c r="D232" s="81">
        <v>35000</v>
      </c>
      <c r="E232" s="81">
        <v>19635.240000000002</v>
      </c>
      <c r="F232" s="225">
        <f t="shared" si="65"/>
        <v>136.46007366738482</v>
      </c>
      <c r="G232" s="225">
        <f t="shared" si="66"/>
        <v>56.100685714285717</v>
      </c>
    </row>
    <row r="233" spans="1:8" x14ac:dyDescent="0.25">
      <c r="A233" s="279" t="s">
        <v>270</v>
      </c>
      <c r="B233" s="282"/>
      <c r="C233" s="281">
        <f>SUM(C234)</f>
        <v>0</v>
      </c>
      <c r="D233" s="281">
        <f t="shared" ref="D233:E233" si="69">SUM(D234)</f>
        <v>7000</v>
      </c>
      <c r="E233" s="281">
        <f t="shared" si="69"/>
        <v>0</v>
      </c>
      <c r="F233" s="225" t="e">
        <f t="shared" si="65"/>
        <v>#DIV/0!</v>
      </c>
      <c r="G233" s="225">
        <f t="shared" si="66"/>
        <v>0</v>
      </c>
    </row>
    <row r="234" spans="1:8" x14ac:dyDescent="0.25">
      <c r="A234" s="283">
        <v>426</v>
      </c>
      <c r="B234" s="217" t="s">
        <v>83</v>
      </c>
      <c r="C234" s="182">
        <v>0</v>
      </c>
      <c r="D234" s="182">
        <v>7000</v>
      </c>
      <c r="E234" s="182">
        <v>0</v>
      </c>
      <c r="F234" s="225" t="e">
        <f t="shared" si="65"/>
        <v>#DIV/0!</v>
      </c>
      <c r="G234" s="225">
        <f t="shared" si="66"/>
        <v>0</v>
      </c>
    </row>
    <row r="235" spans="1:8" x14ac:dyDescent="0.25">
      <c r="A235" s="138" t="s">
        <v>132</v>
      </c>
      <c r="B235" s="199"/>
      <c r="C235" s="161">
        <f>SUM(C236)</f>
        <v>70176</v>
      </c>
      <c r="D235" s="161">
        <f t="shared" ref="D235:E240" si="70">SUM(D236)</f>
        <v>108920</v>
      </c>
      <c r="E235" s="161">
        <f t="shared" si="70"/>
        <v>91960</v>
      </c>
      <c r="F235" s="225">
        <f t="shared" si="65"/>
        <v>131.04195166438669</v>
      </c>
      <c r="G235" s="225">
        <f t="shared" si="66"/>
        <v>84.428938670583918</v>
      </c>
    </row>
    <row r="236" spans="1:8" x14ac:dyDescent="0.25">
      <c r="A236" s="115" t="s">
        <v>133</v>
      </c>
      <c r="B236" s="198"/>
      <c r="C236" s="160">
        <f>C237+C238</f>
        <v>70176</v>
      </c>
      <c r="D236" s="160">
        <f>D237+D238</f>
        <v>108920</v>
      </c>
      <c r="E236" s="160">
        <f>E237+E238</f>
        <v>91960</v>
      </c>
      <c r="F236" s="225">
        <f t="shared" si="65"/>
        <v>131.04195166438669</v>
      </c>
      <c r="G236" s="225">
        <f t="shared" si="66"/>
        <v>84.428938670583918</v>
      </c>
    </row>
    <row r="237" spans="1:8" x14ac:dyDescent="0.25">
      <c r="A237" s="120">
        <v>381</v>
      </c>
      <c r="B237" s="217" t="s">
        <v>69</v>
      </c>
      <c r="C237" s="81">
        <v>10176</v>
      </c>
      <c r="D237" s="81">
        <v>33920</v>
      </c>
      <c r="E237" s="81">
        <v>16960</v>
      </c>
      <c r="F237" s="225">
        <f t="shared" si="65"/>
        <v>166.66666666666669</v>
      </c>
      <c r="G237" s="225">
        <f t="shared" si="66"/>
        <v>50</v>
      </c>
      <c r="H237" s="299"/>
    </row>
    <row r="238" spans="1:8" x14ac:dyDescent="0.25">
      <c r="A238" s="120">
        <v>382</v>
      </c>
      <c r="B238" s="217" t="s">
        <v>71</v>
      </c>
      <c r="C238" s="81">
        <v>60000</v>
      </c>
      <c r="D238" s="81">
        <v>75000</v>
      </c>
      <c r="E238" s="81">
        <v>75000</v>
      </c>
      <c r="F238" s="225">
        <f t="shared" si="65"/>
        <v>125</v>
      </c>
      <c r="G238" s="225">
        <f t="shared" si="66"/>
        <v>100</v>
      </c>
    </row>
    <row r="239" spans="1:8" x14ac:dyDescent="0.25">
      <c r="A239" s="138" t="s">
        <v>246</v>
      </c>
      <c r="B239" s="199"/>
      <c r="C239" s="161">
        <f>SUM(C240)</f>
        <v>0</v>
      </c>
      <c r="D239" s="161">
        <f t="shared" si="70"/>
        <v>95000</v>
      </c>
      <c r="E239" s="161">
        <f t="shared" si="70"/>
        <v>10000</v>
      </c>
      <c r="F239" s="225" t="e">
        <f t="shared" si="65"/>
        <v>#DIV/0!</v>
      </c>
      <c r="G239" s="225">
        <f t="shared" si="66"/>
        <v>10.526315789473683</v>
      </c>
    </row>
    <row r="240" spans="1:8" x14ac:dyDescent="0.25">
      <c r="A240" s="115" t="s">
        <v>247</v>
      </c>
      <c r="B240" s="198"/>
      <c r="C240" s="160">
        <f>SUM(C241)</f>
        <v>0</v>
      </c>
      <c r="D240" s="160">
        <f t="shared" si="70"/>
        <v>95000</v>
      </c>
      <c r="E240" s="160">
        <f t="shared" si="70"/>
        <v>10000</v>
      </c>
      <c r="F240" s="225" t="e">
        <f t="shared" si="65"/>
        <v>#DIV/0!</v>
      </c>
      <c r="G240" s="225">
        <f t="shared" si="66"/>
        <v>10.526315789473683</v>
      </c>
    </row>
    <row r="241" spans="1:8" x14ac:dyDescent="0.25">
      <c r="A241" s="120">
        <v>412</v>
      </c>
      <c r="B241" s="217" t="s">
        <v>76</v>
      </c>
      <c r="C241" s="81">
        <v>0</v>
      </c>
      <c r="D241" s="81">
        <v>95000</v>
      </c>
      <c r="E241" s="81">
        <v>10000</v>
      </c>
      <c r="F241" s="225" t="e">
        <f t="shared" si="65"/>
        <v>#DIV/0!</v>
      </c>
      <c r="G241" s="225">
        <f t="shared" si="66"/>
        <v>10.526315789473683</v>
      </c>
    </row>
    <row r="242" spans="1:8" x14ac:dyDescent="0.25">
      <c r="A242" s="136" t="s">
        <v>134</v>
      </c>
      <c r="B242" s="131"/>
      <c r="C242" s="162">
        <f>SUM(C243)</f>
        <v>95227</v>
      </c>
      <c r="D242" s="162">
        <f t="shared" ref="D242:E243" si="71">SUM(D243)</f>
        <v>1399100</v>
      </c>
      <c r="E242" s="162">
        <f t="shared" si="71"/>
        <v>77000</v>
      </c>
      <c r="F242" s="225">
        <f t="shared" si="65"/>
        <v>80.859420122444277</v>
      </c>
      <c r="G242" s="225">
        <f t="shared" si="66"/>
        <v>5.5035379887070262</v>
      </c>
    </row>
    <row r="243" spans="1:8" x14ac:dyDescent="0.25">
      <c r="A243" s="134" t="s">
        <v>135</v>
      </c>
      <c r="B243" s="129"/>
      <c r="C243" s="163">
        <f>SUM(C244)</f>
        <v>95227</v>
      </c>
      <c r="D243" s="163">
        <f t="shared" si="71"/>
        <v>1399100</v>
      </c>
      <c r="E243" s="163">
        <f t="shared" si="71"/>
        <v>77000</v>
      </c>
      <c r="F243" s="225">
        <f t="shared" si="65"/>
        <v>80.859420122444277</v>
      </c>
      <c r="G243" s="225">
        <f t="shared" si="66"/>
        <v>5.5035379887070262</v>
      </c>
    </row>
    <row r="244" spans="1:8" x14ac:dyDescent="0.25">
      <c r="A244" s="132" t="s">
        <v>136</v>
      </c>
      <c r="B244" s="127"/>
      <c r="C244" s="161">
        <f>SUM(C245+C247+C249+C252)</f>
        <v>95227</v>
      </c>
      <c r="D244" s="161">
        <f>SUM(D245+D247+D249+D252)</f>
        <v>1399100</v>
      </c>
      <c r="E244" s="161">
        <f>SUM(E245+E247+E249+E252)</f>
        <v>77000</v>
      </c>
      <c r="F244" s="225">
        <f t="shared" si="65"/>
        <v>80.859420122444277</v>
      </c>
      <c r="G244" s="225">
        <f t="shared" si="66"/>
        <v>5.5035379887070262</v>
      </c>
    </row>
    <row r="245" spans="1:8" x14ac:dyDescent="0.25">
      <c r="A245" s="115" t="s">
        <v>137</v>
      </c>
      <c r="B245" s="115"/>
      <c r="C245" s="160">
        <f>SUM(C246)</f>
        <v>48372</v>
      </c>
      <c r="D245" s="160">
        <f t="shared" ref="D245:E245" si="72">SUM(D246)</f>
        <v>308000</v>
      </c>
      <c r="E245" s="160">
        <f t="shared" si="72"/>
        <v>77000</v>
      </c>
      <c r="F245" s="225">
        <f t="shared" si="65"/>
        <v>159.18299842884315</v>
      </c>
      <c r="G245" s="225">
        <f t="shared" si="66"/>
        <v>25</v>
      </c>
    </row>
    <row r="246" spans="1:8" x14ac:dyDescent="0.25">
      <c r="A246" s="120">
        <v>381</v>
      </c>
      <c r="B246" s="217" t="s">
        <v>69</v>
      </c>
      <c r="C246" s="81">
        <v>48372</v>
      </c>
      <c r="D246" s="81">
        <v>308000</v>
      </c>
      <c r="E246" s="81">
        <v>77000</v>
      </c>
      <c r="F246" s="225">
        <f t="shared" si="65"/>
        <v>159.18299842884315</v>
      </c>
      <c r="G246" s="225">
        <f t="shared" si="66"/>
        <v>25</v>
      </c>
      <c r="H246" s="299"/>
    </row>
    <row r="247" spans="1:8" x14ac:dyDescent="0.25">
      <c r="A247" s="115" t="s">
        <v>138</v>
      </c>
      <c r="B247" s="200"/>
      <c r="C247" s="160">
        <f>SUM(C248)</f>
        <v>5605</v>
      </c>
      <c r="D247" s="160">
        <f t="shared" ref="D247:E247" si="73">SUM(D248)</f>
        <v>4300</v>
      </c>
      <c r="E247" s="160">
        <f t="shared" si="73"/>
        <v>0</v>
      </c>
      <c r="F247" s="225">
        <f t="shared" si="65"/>
        <v>0</v>
      </c>
      <c r="G247" s="225">
        <f t="shared" si="66"/>
        <v>0</v>
      </c>
    </row>
    <row r="248" spans="1:8" x14ac:dyDescent="0.25">
      <c r="A248" s="120">
        <v>329</v>
      </c>
      <c r="B248" s="197" t="s">
        <v>58</v>
      </c>
      <c r="C248" s="81">
        <v>5605</v>
      </c>
      <c r="D248" s="81">
        <v>4300</v>
      </c>
      <c r="E248" s="81">
        <v>0</v>
      </c>
      <c r="F248" s="225">
        <f t="shared" si="65"/>
        <v>0</v>
      </c>
      <c r="G248" s="225">
        <f t="shared" si="66"/>
        <v>0</v>
      </c>
    </row>
    <row r="249" spans="1:8" x14ac:dyDescent="0.25">
      <c r="A249" s="115" t="s">
        <v>139</v>
      </c>
      <c r="B249" s="224"/>
      <c r="C249" s="160">
        <f>SUM(C250+C251)</f>
        <v>1250</v>
      </c>
      <c r="D249" s="160">
        <f>SUM(D250+D251)</f>
        <v>1066800</v>
      </c>
      <c r="E249" s="160">
        <f>SUM(E250+E251)</f>
        <v>0</v>
      </c>
      <c r="F249" s="225">
        <f t="shared" si="65"/>
        <v>0</v>
      </c>
      <c r="G249" s="225">
        <f t="shared" si="66"/>
        <v>0</v>
      </c>
    </row>
    <row r="250" spans="1:8" x14ac:dyDescent="0.25">
      <c r="A250" s="120">
        <v>421</v>
      </c>
      <c r="B250" s="197" t="s">
        <v>79</v>
      </c>
      <c r="C250" s="81">
        <v>0</v>
      </c>
      <c r="D250" s="81">
        <v>1000000</v>
      </c>
      <c r="E250" s="81">
        <v>0</v>
      </c>
      <c r="F250" s="225" t="e">
        <f t="shared" si="65"/>
        <v>#DIV/0!</v>
      </c>
      <c r="G250" s="225">
        <f t="shared" si="66"/>
        <v>0</v>
      </c>
    </row>
    <row r="251" spans="1:8" x14ac:dyDescent="0.25">
      <c r="A251" s="120">
        <v>323</v>
      </c>
      <c r="B251" s="197" t="s">
        <v>57</v>
      </c>
      <c r="C251" s="81">
        <v>1250</v>
      </c>
      <c r="D251" s="81">
        <v>66800</v>
      </c>
      <c r="E251" s="81">
        <v>0</v>
      </c>
      <c r="F251" s="225">
        <f>E251/C251*100</f>
        <v>0</v>
      </c>
      <c r="G251" s="225">
        <f t="shared" si="66"/>
        <v>0</v>
      </c>
    </row>
    <row r="252" spans="1:8" x14ac:dyDescent="0.25">
      <c r="A252" s="115" t="s">
        <v>138</v>
      </c>
      <c r="B252" s="200" t="s">
        <v>282</v>
      </c>
      <c r="C252" s="160">
        <f>SUM(C253)</f>
        <v>40000</v>
      </c>
      <c r="D252" s="160">
        <f t="shared" ref="D252:E252" si="74">SUM(D253)</f>
        <v>20000</v>
      </c>
      <c r="E252" s="160">
        <f t="shared" si="74"/>
        <v>0</v>
      </c>
      <c r="F252" s="225">
        <f t="shared" ref="F252:F253" si="75">E252/C252*100</f>
        <v>0</v>
      </c>
      <c r="G252" s="225">
        <f t="shared" ref="G252:G253" si="76">E252/D252*100</f>
        <v>0</v>
      </c>
    </row>
    <row r="253" spans="1:8" x14ac:dyDescent="0.25">
      <c r="A253" s="120">
        <v>382</v>
      </c>
      <c r="B253" s="197" t="s">
        <v>71</v>
      </c>
      <c r="C253" s="81">
        <v>40000</v>
      </c>
      <c r="D253" s="81">
        <v>20000</v>
      </c>
      <c r="E253" s="81">
        <v>0</v>
      </c>
      <c r="F253" s="225">
        <f t="shared" si="75"/>
        <v>0</v>
      </c>
      <c r="G253" s="225">
        <f t="shared" si="76"/>
        <v>0</v>
      </c>
    </row>
    <row r="254" spans="1:8" x14ac:dyDescent="0.25">
      <c r="A254" s="136" t="s">
        <v>140</v>
      </c>
      <c r="B254" s="131"/>
      <c r="C254" s="162">
        <f>SUM(C255)</f>
        <v>39122</v>
      </c>
      <c r="D254" s="162">
        <f t="shared" ref="D254:E254" si="77">SUM(D255)</f>
        <v>108500</v>
      </c>
      <c r="E254" s="162">
        <f t="shared" si="77"/>
        <v>50510.7</v>
      </c>
      <c r="F254" s="225">
        <f t="shared" si="65"/>
        <v>129.11073053524871</v>
      </c>
      <c r="G254" s="225">
        <f t="shared" si="66"/>
        <v>46.55364055299539</v>
      </c>
    </row>
    <row r="255" spans="1:8" x14ac:dyDescent="0.25">
      <c r="A255" s="134" t="s">
        <v>141</v>
      </c>
      <c r="B255" s="129"/>
      <c r="C255" s="163">
        <f>SUM(C256+C263+C266+C271)</f>
        <v>39122</v>
      </c>
      <c r="D255" s="163">
        <f>SUM(D256+D263+D266+D271)</f>
        <v>108500</v>
      </c>
      <c r="E255" s="163">
        <f>SUM(E256+E263+E266+E271)</f>
        <v>50510.7</v>
      </c>
      <c r="F255" s="225">
        <f t="shared" si="65"/>
        <v>129.11073053524871</v>
      </c>
      <c r="G255" s="225">
        <f t="shared" si="66"/>
        <v>46.55364055299539</v>
      </c>
    </row>
    <row r="256" spans="1:8" x14ac:dyDescent="0.25">
      <c r="A256" s="132" t="s">
        <v>142</v>
      </c>
      <c r="B256" s="127"/>
      <c r="C256" s="161">
        <f>SUM(C257+C260)</f>
        <v>13422</v>
      </c>
      <c r="D256" s="161">
        <f>SUM(D257+D260)</f>
        <v>38500</v>
      </c>
      <c r="E256" s="161">
        <f>SUM(E257+E260)</f>
        <v>15110.7</v>
      </c>
      <c r="F256" s="225">
        <f t="shared" si="65"/>
        <v>112.58158247653107</v>
      </c>
      <c r="G256" s="225">
        <f t="shared" si="66"/>
        <v>39.248571428571431</v>
      </c>
    </row>
    <row r="257" spans="1:7" x14ac:dyDescent="0.25">
      <c r="A257" s="115" t="s">
        <v>143</v>
      </c>
      <c r="B257" s="115"/>
      <c r="C257" s="160">
        <f>SUM(C258+C259)</f>
        <v>13422</v>
      </c>
      <c r="D257" s="160">
        <f>SUM(D258+D259)</f>
        <v>38500</v>
      </c>
      <c r="E257" s="160">
        <f>SUM(E258+E259)</f>
        <v>15110.7</v>
      </c>
      <c r="F257" s="225">
        <f t="shared" si="65"/>
        <v>112.58158247653107</v>
      </c>
      <c r="G257" s="225">
        <f t="shared" si="66"/>
        <v>39.248571428571431</v>
      </c>
    </row>
    <row r="258" spans="1:7" x14ac:dyDescent="0.25">
      <c r="A258" s="120">
        <v>372</v>
      </c>
      <c r="B258" s="197" t="s">
        <v>144</v>
      </c>
      <c r="C258" s="81">
        <v>13422</v>
      </c>
      <c r="D258" s="81">
        <v>38000</v>
      </c>
      <c r="E258" s="81">
        <v>15110.7</v>
      </c>
      <c r="F258" s="225">
        <f t="shared" si="65"/>
        <v>112.58158247653107</v>
      </c>
      <c r="G258" s="225">
        <f t="shared" si="66"/>
        <v>39.765000000000001</v>
      </c>
    </row>
    <row r="259" spans="1:7" x14ac:dyDescent="0.25">
      <c r="A259" s="120">
        <v>322</v>
      </c>
      <c r="B259" s="197" t="s">
        <v>303</v>
      </c>
      <c r="C259" s="81">
        <v>0</v>
      </c>
      <c r="D259" s="81">
        <v>500</v>
      </c>
      <c r="E259" s="81">
        <v>0</v>
      </c>
      <c r="F259" s="225" t="e">
        <f t="shared" si="65"/>
        <v>#DIV/0!</v>
      </c>
      <c r="G259" s="225">
        <f t="shared" si="66"/>
        <v>0</v>
      </c>
    </row>
    <row r="260" spans="1:7" x14ac:dyDescent="0.25">
      <c r="A260" s="115" t="s">
        <v>275</v>
      </c>
      <c r="B260" s="198"/>
      <c r="C260" s="160">
        <f>SUM(C261+C262)</f>
        <v>0</v>
      </c>
      <c r="D260" s="160">
        <f>SUM(D261+D262)</f>
        <v>0</v>
      </c>
      <c r="E260" s="160">
        <f>SUM(E261+E262)</f>
        <v>0</v>
      </c>
      <c r="F260" s="225" t="e">
        <f t="shared" si="65"/>
        <v>#DIV/0!</v>
      </c>
      <c r="G260" s="225" t="e">
        <f t="shared" si="66"/>
        <v>#DIV/0!</v>
      </c>
    </row>
    <row r="261" spans="1:7" x14ac:dyDescent="0.25">
      <c r="A261" s="120">
        <v>311</v>
      </c>
      <c r="B261" s="193" t="s">
        <v>51</v>
      </c>
      <c r="C261" s="81">
        <v>0</v>
      </c>
      <c r="D261" s="81">
        <v>0</v>
      </c>
      <c r="E261" s="81">
        <v>0</v>
      </c>
      <c r="F261" s="225" t="e">
        <f t="shared" si="65"/>
        <v>#DIV/0!</v>
      </c>
      <c r="G261" s="225" t="e">
        <f t="shared" si="66"/>
        <v>#DIV/0!</v>
      </c>
    </row>
    <row r="262" spans="1:7" x14ac:dyDescent="0.25">
      <c r="A262" s="120">
        <v>313</v>
      </c>
      <c r="B262" s="218" t="s">
        <v>53</v>
      </c>
      <c r="C262" s="81">
        <v>0</v>
      </c>
      <c r="D262" s="81">
        <v>0</v>
      </c>
      <c r="E262" s="81">
        <v>0</v>
      </c>
      <c r="F262" s="225" t="e">
        <f t="shared" si="65"/>
        <v>#DIV/0!</v>
      </c>
      <c r="G262" s="225" t="e">
        <f t="shared" si="66"/>
        <v>#DIV/0!</v>
      </c>
    </row>
    <row r="263" spans="1:7" x14ac:dyDescent="0.25">
      <c r="A263" s="138" t="s">
        <v>145</v>
      </c>
      <c r="B263" s="201"/>
      <c r="C263" s="161">
        <f>SUM(C264)</f>
        <v>11200</v>
      </c>
      <c r="D263" s="161">
        <f t="shared" ref="D263:E264" si="78">SUM(D264)</f>
        <v>24000</v>
      </c>
      <c r="E263" s="161">
        <f t="shared" si="78"/>
        <v>6400</v>
      </c>
      <c r="F263" s="225">
        <f t="shared" si="65"/>
        <v>57.142857142857139</v>
      </c>
      <c r="G263" s="225">
        <f t="shared" si="66"/>
        <v>26.666666666666668</v>
      </c>
    </row>
    <row r="264" spans="1:7" x14ac:dyDescent="0.25">
      <c r="A264" s="115" t="s">
        <v>146</v>
      </c>
      <c r="B264" s="200"/>
      <c r="C264" s="160">
        <f>SUM(C265)</f>
        <v>11200</v>
      </c>
      <c r="D264" s="160">
        <f t="shared" si="78"/>
        <v>24000</v>
      </c>
      <c r="E264" s="160">
        <f t="shared" si="78"/>
        <v>6400</v>
      </c>
      <c r="F264" s="225">
        <f t="shared" ref="F264:F307" si="79">E264/C264*100</f>
        <v>57.142857142857139</v>
      </c>
      <c r="G264" s="225">
        <f t="shared" ref="G264:G307" si="80">E264/D264*100</f>
        <v>26.666666666666668</v>
      </c>
    </row>
    <row r="265" spans="1:7" x14ac:dyDescent="0.25">
      <c r="A265" s="120">
        <v>372</v>
      </c>
      <c r="B265" s="193" t="s">
        <v>147</v>
      </c>
      <c r="C265" s="81">
        <v>11200</v>
      </c>
      <c r="D265" s="81">
        <v>24000</v>
      </c>
      <c r="E265" s="81">
        <v>6400</v>
      </c>
      <c r="F265" s="225">
        <f t="shared" si="79"/>
        <v>57.142857142857139</v>
      </c>
      <c r="G265" s="225">
        <f t="shared" si="80"/>
        <v>26.666666666666668</v>
      </c>
    </row>
    <row r="266" spans="1:7" x14ac:dyDescent="0.25">
      <c r="A266" s="138" t="s">
        <v>148</v>
      </c>
      <c r="B266" s="201"/>
      <c r="C266" s="161">
        <f>SUM(C267+C269)</f>
        <v>8300</v>
      </c>
      <c r="D266" s="161">
        <f>SUM(D267+D269)</f>
        <v>34000</v>
      </c>
      <c r="E266" s="161">
        <f>SUM(E267+E269)</f>
        <v>27000</v>
      </c>
      <c r="F266" s="225">
        <f t="shared" si="79"/>
        <v>325.30120481927713</v>
      </c>
      <c r="G266" s="225">
        <f t="shared" si="80"/>
        <v>79.411764705882348</v>
      </c>
    </row>
    <row r="267" spans="1:7" x14ac:dyDescent="0.25">
      <c r="A267" s="115" t="s">
        <v>149</v>
      </c>
      <c r="B267" s="200"/>
      <c r="C267" s="160">
        <f>SUM(C268)</f>
        <v>300</v>
      </c>
      <c r="D267" s="160">
        <f t="shared" ref="D267:E267" si="81">SUM(D268)</f>
        <v>25000</v>
      </c>
      <c r="E267" s="160">
        <f t="shared" si="81"/>
        <v>18000</v>
      </c>
      <c r="F267" s="225">
        <f t="shared" si="79"/>
        <v>6000</v>
      </c>
      <c r="G267" s="225">
        <f t="shared" si="80"/>
        <v>72</v>
      </c>
    </row>
    <row r="268" spans="1:7" x14ac:dyDescent="0.25">
      <c r="A268" s="120">
        <v>381</v>
      </c>
      <c r="B268" s="218" t="s">
        <v>69</v>
      </c>
      <c r="C268" s="81">
        <v>300</v>
      </c>
      <c r="D268" s="81">
        <v>25000</v>
      </c>
      <c r="E268" s="81">
        <v>18000</v>
      </c>
      <c r="F268" s="225">
        <f t="shared" si="79"/>
        <v>6000</v>
      </c>
      <c r="G268" s="225">
        <f t="shared" si="80"/>
        <v>72</v>
      </c>
    </row>
    <row r="269" spans="1:7" x14ac:dyDescent="0.25">
      <c r="A269" s="115" t="s">
        <v>150</v>
      </c>
      <c r="B269" s="200"/>
      <c r="C269" s="160">
        <f>SUM(C270)</f>
        <v>8000</v>
      </c>
      <c r="D269" s="160">
        <f t="shared" ref="D269:E269" si="82">SUM(D270)</f>
        <v>9000</v>
      </c>
      <c r="E269" s="160">
        <f t="shared" si="82"/>
        <v>9000</v>
      </c>
      <c r="F269" s="225">
        <f t="shared" si="79"/>
        <v>112.5</v>
      </c>
      <c r="G269" s="225">
        <f t="shared" si="80"/>
        <v>100</v>
      </c>
    </row>
    <row r="270" spans="1:7" x14ac:dyDescent="0.25">
      <c r="A270" s="120">
        <v>381</v>
      </c>
      <c r="B270" s="202" t="s">
        <v>69</v>
      </c>
      <c r="C270" s="81">
        <v>8000</v>
      </c>
      <c r="D270" s="81">
        <v>9000</v>
      </c>
      <c r="E270" s="81">
        <v>9000</v>
      </c>
      <c r="F270" s="225">
        <f t="shared" si="79"/>
        <v>112.5</v>
      </c>
      <c r="G270" s="225">
        <f t="shared" si="80"/>
        <v>100</v>
      </c>
    </row>
    <row r="271" spans="1:7" x14ac:dyDescent="0.25">
      <c r="A271" s="138" t="s">
        <v>151</v>
      </c>
      <c r="B271" s="201"/>
      <c r="C271" s="161">
        <f>SUM(C272)</f>
        <v>6200</v>
      </c>
      <c r="D271" s="161">
        <f t="shared" ref="D271:E271" si="83">SUM(D272)</f>
        <v>12000</v>
      </c>
      <c r="E271" s="161">
        <f t="shared" si="83"/>
        <v>2000</v>
      </c>
      <c r="F271" s="225">
        <f t="shared" si="79"/>
        <v>32.258064516129032</v>
      </c>
      <c r="G271" s="225">
        <f t="shared" si="80"/>
        <v>16.666666666666664</v>
      </c>
    </row>
    <row r="272" spans="1:7" x14ac:dyDescent="0.25">
      <c r="A272" s="168" t="s">
        <v>152</v>
      </c>
      <c r="B272" s="203"/>
      <c r="C272" s="160">
        <f>SUM(C273+C274)</f>
        <v>6200</v>
      </c>
      <c r="D272" s="160">
        <f>SUM(D273+D274)</f>
        <v>12000</v>
      </c>
      <c r="E272" s="160">
        <f>SUM(E273+E274)</f>
        <v>2000</v>
      </c>
      <c r="F272" s="225">
        <f t="shared" si="79"/>
        <v>32.258064516129032</v>
      </c>
      <c r="G272" s="225">
        <f t="shared" si="80"/>
        <v>16.666666666666664</v>
      </c>
    </row>
    <row r="273" spans="1:7" x14ac:dyDescent="0.25">
      <c r="A273" s="172">
        <v>381</v>
      </c>
      <c r="B273" s="195" t="s">
        <v>69</v>
      </c>
      <c r="C273" s="171">
        <v>6200</v>
      </c>
      <c r="D273" s="171">
        <v>12000</v>
      </c>
      <c r="E273" s="171">
        <v>2000</v>
      </c>
      <c r="F273" s="225">
        <f t="shared" si="79"/>
        <v>32.258064516129032</v>
      </c>
      <c r="G273" s="225">
        <f t="shared" si="80"/>
        <v>16.666666666666664</v>
      </c>
    </row>
    <row r="274" spans="1:7" x14ac:dyDescent="0.25">
      <c r="A274" s="322">
        <v>3812</v>
      </c>
      <c r="B274" s="228" t="s">
        <v>70</v>
      </c>
      <c r="C274" s="182">
        <v>0</v>
      </c>
      <c r="D274" s="182">
        <v>0</v>
      </c>
      <c r="E274" s="182">
        <v>0</v>
      </c>
      <c r="F274" s="225" t="e">
        <f t="shared" si="79"/>
        <v>#DIV/0!</v>
      </c>
      <c r="G274" s="225" t="e">
        <f t="shared" si="80"/>
        <v>#DIV/0!</v>
      </c>
    </row>
    <row r="275" spans="1:7" x14ac:dyDescent="0.25">
      <c r="A275" s="136" t="s">
        <v>256</v>
      </c>
      <c r="B275" s="137"/>
      <c r="C275" s="162">
        <f>SUM(C276)</f>
        <v>3408</v>
      </c>
      <c r="D275" s="162">
        <f t="shared" ref="D275:E277" si="84">SUM(D276)</f>
        <v>10600</v>
      </c>
      <c r="E275" s="162">
        <f t="shared" si="84"/>
        <v>3049.5</v>
      </c>
      <c r="F275" s="225">
        <f t="shared" si="79"/>
        <v>89.480633802816897</v>
      </c>
      <c r="G275" s="225">
        <f t="shared" si="80"/>
        <v>28.768867924528301</v>
      </c>
    </row>
    <row r="276" spans="1:7" x14ac:dyDescent="0.25">
      <c r="A276" s="134" t="s">
        <v>112</v>
      </c>
      <c r="B276" s="135"/>
      <c r="C276" s="163">
        <f>SUM(C277)</f>
        <v>3408</v>
      </c>
      <c r="D276" s="163">
        <f t="shared" si="84"/>
        <v>10600</v>
      </c>
      <c r="E276" s="163">
        <f t="shared" si="84"/>
        <v>3049.5</v>
      </c>
      <c r="F276" s="225">
        <f t="shared" si="79"/>
        <v>89.480633802816897</v>
      </c>
      <c r="G276" s="225">
        <f t="shared" si="80"/>
        <v>28.768867924528301</v>
      </c>
    </row>
    <row r="277" spans="1:7" x14ac:dyDescent="0.25">
      <c r="A277" s="132" t="s">
        <v>153</v>
      </c>
      <c r="B277" s="133"/>
      <c r="C277" s="161">
        <f>SUM(C278)</f>
        <v>3408</v>
      </c>
      <c r="D277" s="161">
        <f t="shared" si="84"/>
        <v>10600</v>
      </c>
      <c r="E277" s="161">
        <f t="shared" si="84"/>
        <v>3049.5</v>
      </c>
      <c r="F277" s="225">
        <f t="shared" si="79"/>
        <v>89.480633802816897</v>
      </c>
      <c r="G277" s="225">
        <f t="shared" si="80"/>
        <v>28.768867924528301</v>
      </c>
    </row>
    <row r="278" spans="1:7" x14ac:dyDescent="0.25">
      <c r="A278" s="115" t="s">
        <v>154</v>
      </c>
      <c r="B278" s="116"/>
      <c r="C278" s="160">
        <f>SUM(C279+C280+C281+C282+C283)</f>
        <v>3408</v>
      </c>
      <c r="D278" s="160">
        <f>SUM(D279+D280+D281+D282+D283)</f>
        <v>10600</v>
      </c>
      <c r="E278" s="160">
        <f>SUM(E279+E280+E281+E282+E283)</f>
        <v>3049.5</v>
      </c>
      <c r="F278" s="225">
        <f t="shared" si="79"/>
        <v>89.480633802816897</v>
      </c>
      <c r="G278" s="225">
        <f t="shared" si="80"/>
        <v>28.768867924528301</v>
      </c>
    </row>
    <row r="279" spans="1:7" x14ac:dyDescent="0.25">
      <c r="A279" s="173">
        <v>342</v>
      </c>
      <c r="B279" s="174" t="s">
        <v>60</v>
      </c>
      <c r="C279" s="81">
        <v>0</v>
      </c>
      <c r="D279" s="81">
        <v>0</v>
      </c>
      <c r="E279" s="81">
        <v>0</v>
      </c>
      <c r="F279" s="225" t="e">
        <f t="shared" si="79"/>
        <v>#DIV/0!</v>
      </c>
      <c r="G279" s="225" t="e">
        <f t="shared" si="80"/>
        <v>#DIV/0!</v>
      </c>
    </row>
    <row r="280" spans="1:7" x14ac:dyDescent="0.25">
      <c r="A280" s="120">
        <v>343</v>
      </c>
      <c r="B280" s="218" t="s">
        <v>61</v>
      </c>
      <c r="C280" s="81">
        <v>2947</v>
      </c>
      <c r="D280" s="81">
        <v>9100</v>
      </c>
      <c r="E280" s="81">
        <v>2563.0300000000002</v>
      </c>
      <c r="F280" s="225">
        <f t="shared" si="79"/>
        <v>86.970817780794036</v>
      </c>
      <c r="G280" s="225">
        <f t="shared" si="80"/>
        <v>28.165164835164834</v>
      </c>
    </row>
    <row r="281" spans="1:7" x14ac:dyDescent="0.25">
      <c r="A281" s="120">
        <v>323</v>
      </c>
      <c r="B281" s="202" t="s">
        <v>57</v>
      </c>
      <c r="C281" s="81">
        <v>0</v>
      </c>
      <c r="D281" s="81">
        <v>0</v>
      </c>
      <c r="E281" s="81">
        <v>0</v>
      </c>
      <c r="F281" s="225" t="e">
        <f t="shared" si="79"/>
        <v>#DIV/0!</v>
      </c>
      <c r="G281" s="225" t="e">
        <f t="shared" si="80"/>
        <v>#DIV/0!</v>
      </c>
    </row>
    <row r="282" spans="1:7" x14ac:dyDescent="0.25">
      <c r="A282" s="120">
        <v>329</v>
      </c>
      <c r="B282" s="202" t="s">
        <v>155</v>
      </c>
      <c r="C282" s="81">
        <v>461</v>
      </c>
      <c r="D282" s="81">
        <v>1500</v>
      </c>
      <c r="E282" s="81">
        <v>486.47</v>
      </c>
      <c r="F282" s="225">
        <f t="shared" si="79"/>
        <v>105.52494577006509</v>
      </c>
      <c r="G282" s="225">
        <f t="shared" si="80"/>
        <v>32.431333333333335</v>
      </c>
    </row>
    <row r="283" spans="1:7" x14ac:dyDescent="0.25">
      <c r="A283" s="177">
        <v>54</v>
      </c>
      <c r="B283" s="228" t="s">
        <v>86</v>
      </c>
      <c r="C283" s="71">
        <v>0</v>
      </c>
      <c r="D283" s="71">
        <v>0</v>
      </c>
      <c r="E283" s="71">
        <v>0</v>
      </c>
      <c r="F283" s="225" t="e">
        <f t="shared" si="79"/>
        <v>#DIV/0!</v>
      </c>
      <c r="G283" s="225" t="e">
        <f t="shared" si="80"/>
        <v>#DIV/0!</v>
      </c>
    </row>
    <row r="284" spans="1:7" x14ac:dyDescent="0.25">
      <c r="A284" s="142" t="s">
        <v>156</v>
      </c>
      <c r="B284" s="143"/>
      <c r="C284" s="162">
        <f>SUM(C285)</f>
        <v>43200</v>
      </c>
      <c r="D284" s="162">
        <f t="shared" ref="D284:E286" si="85">SUM(D285)</f>
        <v>1120000</v>
      </c>
      <c r="E284" s="162">
        <f t="shared" si="85"/>
        <v>119688.75</v>
      </c>
      <c r="F284" s="225">
        <f t="shared" si="79"/>
        <v>277.05729166666669</v>
      </c>
      <c r="G284" s="225">
        <f t="shared" si="80"/>
        <v>10.686495535714286</v>
      </c>
    </row>
    <row r="285" spans="1:7" x14ac:dyDescent="0.25">
      <c r="A285" s="140" t="s">
        <v>157</v>
      </c>
      <c r="B285" s="141"/>
      <c r="C285" s="163">
        <f>SUM(C286)</f>
        <v>43200</v>
      </c>
      <c r="D285" s="163">
        <f t="shared" si="85"/>
        <v>1120000</v>
      </c>
      <c r="E285" s="163">
        <f t="shared" si="85"/>
        <v>119688.75</v>
      </c>
      <c r="F285" s="225">
        <f t="shared" si="79"/>
        <v>277.05729166666669</v>
      </c>
      <c r="G285" s="225">
        <f t="shared" si="80"/>
        <v>10.686495535714286</v>
      </c>
    </row>
    <row r="286" spans="1:7" x14ac:dyDescent="0.25">
      <c r="A286" s="132" t="s">
        <v>158</v>
      </c>
      <c r="B286" s="127"/>
      <c r="C286" s="161">
        <f>SUM(C287)</f>
        <v>43200</v>
      </c>
      <c r="D286" s="161">
        <f t="shared" si="85"/>
        <v>1120000</v>
      </c>
      <c r="E286" s="161">
        <f t="shared" si="85"/>
        <v>119688.75</v>
      </c>
      <c r="F286" s="225">
        <f t="shared" si="79"/>
        <v>277.05729166666669</v>
      </c>
      <c r="G286" s="225">
        <f t="shared" si="80"/>
        <v>10.686495535714286</v>
      </c>
    </row>
    <row r="287" spans="1:7" x14ac:dyDescent="0.25">
      <c r="A287" s="115" t="s">
        <v>159</v>
      </c>
      <c r="B287" s="115"/>
      <c r="C287" s="160">
        <f>SUM(C288+C289+C290)</f>
        <v>43200</v>
      </c>
      <c r="D287" s="160">
        <f>SUM(D288+D289+D290)</f>
        <v>1120000</v>
      </c>
      <c r="E287" s="160">
        <f>SUM(E288+E289+E290)</f>
        <v>119688.75</v>
      </c>
      <c r="F287" s="225">
        <f t="shared" si="79"/>
        <v>277.05729166666669</v>
      </c>
      <c r="G287" s="225">
        <f t="shared" si="80"/>
        <v>10.686495535714286</v>
      </c>
    </row>
    <row r="288" spans="1:7" x14ac:dyDescent="0.25">
      <c r="A288" s="120">
        <v>329</v>
      </c>
      <c r="B288" s="217" t="s">
        <v>58</v>
      </c>
      <c r="C288" s="81">
        <v>3200</v>
      </c>
      <c r="D288" s="81">
        <v>20000</v>
      </c>
      <c r="E288" s="81">
        <v>19622.75</v>
      </c>
      <c r="F288" s="225">
        <f t="shared" si="79"/>
        <v>613.2109375</v>
      </c>
      <c r="G288" s="225">
        <f t="shared" si="80"/>
        <v>98.113749999999996</v>
      </c>
    </row>
    <row r="289" spans="1:9" x14ac:dyDescent="0.25">
      <c r="A289" s="120">
        <v>381</v>
      </c>
      <c r="B289" s="217" t="s">
        <v>69</v>
      </c>
      <c r="C289" s="81">
        <v>40000</v>
      </c>
      <c r="D289" s="81">
        <v>100000</v>
      </c>
      <c r="E289" s="81">
        <v>100066</v>
      </c>
      <c r="F289" s="225">
        <f t="shared" si="79"/>
        <v>250.16500000000002</v>
      </c>
      <c r="G289" s="225">
        <f t="shared" si="80"/>
        <v>100.06600000000002</v>
      </c>
    </row>
    <row r="290" spans="1:9" x14ac:dyDescent="0.25">
      <c r="A290" s="120">
        <v>421</v>
      </c>
      <c r="B290" s="217" t="s">
        <v>78</v>
      </c>
      <c r="C290" s="81">
        <v>0</v>
      </c>
      <c r="D290" s="81">
        <v>1000000</v>
      </c>
      <c r="E290" s="81">
        <v>0</v>
      </c>
      <c r="F290" s="225" t="e">
        <f t="shared" si="79"/>
        <v>#DIV/0!</v>
      </c>
      <c r="G290" s="225">
        <f t="shared" si="80"/>
        <v>0</v>
      </c>
    </row>
    <row r="291" spans="1:9" x14ac:dyDescent="0.25">
      <c r="A291" s="136" t="s">
        <v>160</v>
      </c>
      <c r="B291" s="131"/>
      <c r="C291" s="162">
        <f>SUM(C292)</f>
        <v>122080</v>
      </c>
      <c r="D291" s="162">
        <f t="shared" ref="D291:E293" si="86">SUM(D292)</f>
        <v>80000</v>
      </c>
      <c r="E291" s="162">
        <f t="shared" si="86"/>
        <v>18649.97</v>
      </c>
      <c r="F291" s="225">
        <f t="shared" si="79"/>
        <v>15.276843053735256</v>
      </c>
      <c r="G291" s="225">
        <f t="shared" si="80"/>
        <v>23.312462499999999</v>
      </c>
    </row>
    <row r="292" spans="1:9" x14ac:dyDescent="0.25">
      <c r="A292" s="134" t="s">
        <v>161</v>
      </c>
      <c r="B292" s="129"/>
      <c r="C292" s="163">
        <f>SUM(C293)</f>
        <v>122080</v>
      </c>
      <c r="D292" s="163">
        <f t="shared" si="86"/>
        <v>80000</v>
      </c>
      <c r="E292" s="163">
        <f t="shared" si="86"/>
        <v>18649.97</v>
      </c>
      <c r="F292" s="225">
        <f t="shared" si="79"/>
        <v>15.276843053735256</v>
      </c>
      <c r="G292" s="225">
        <f t="shared" si="80"/>
        <v>23.312462499999999</v>
      </c>
    </row>
    <row r="293" spans="1:9" x14ac:dyDescent="0.25">
      <c r="A293" s="132" t="s">
        <v>162</v>
      </c>
      <c r="B293" s="127"/>
      <c r="C293" s="161">
        <f>SUM(C294)</f>
        <v>122080</v>
      </c>
      <c r="D293" s="161">
        <f t="shared" si="86"/>
        <v>80000</v>
      </c>
      <c r="E293" s="161">
        <f t="shared" si="86"/>
        <v>18649.97</v>
      </c>
      <c r="F293" s="225">
        <f t="shared" si="79"/>
        <v>15.276843053735256</v>
      </c>
      <c r="G293" s="225">
        <f t="shared" si="80"/>
        <v>23.312462499999999</v>
      </c>
    </row>
    <row r="294" spans="1:9" x14ac:dyDescent="0.25">
      <c r="A294" s="347" t="s">
        <v>163</v>
      </c>
      <c r="B294" s="348"/>
      <c r="C294" s="180">
        <f>SUM(C295+C296)</f>
        <v>122080</v>
      </c>
      <c r="D294" s="180">
        <f>SUM(D295+D296)</f>
        <v>80000</v>
      </c>
      <c r="E294" s="180">
        <f>SUM(E295+E296)</f>
        <v>18649.97</v>
      </c>
      <c r="F294" s="225">
        <f t="shared" si="79"/>
        <v>15.276843053735256</v>
      </c>
      <c r="G294" s="225">
        <f t="shared" si="80"/>
        <v>23.312462499999999</v>
      </c>
    </row>
    <row r="295" spans="1:9" x14ac:dyDescent="0.25">
      <c r="A295" s="179">
        <v>352</v>
      </c>
      <c r="B295" s="204" t="s">
        <v>164</v>
      </c>
      <c r="C295" s="161">
        <v>0</v>
      </c>
      <c r="D295" s="161">
        <v>80000</v>
      </c>
      <c r="E295" s="161">
        <v>18649.97</v>
      </c>
      <c r="F295" s="225" t="e">
        <f t="shared" si="79"/>
        <v>#DIV/0!</v>
      </c>
      <c r="G295" s="225">
        <f t="shared" si="80"/>
        <v>23.312462499999999</v>
      </c>
    </row>
    <row r="296" spans="1:9" x14ac:dyDescent="0.25">
      <c r="A296" s="120">
        <v>421</v>
      </c>
      <c r="B296" s="217" t="s">
        <v>283</v>
      </c>
      <c r="C296" s="81">
        <v>122080</v>
      </c>
      <c r="D296" s="81">
        <v>0</v>
      </c>
      <c r="E296" s="81">
        <v>0</v>
      </c>
      <c r="F296" s="225">
        <f t="shared" si="79"/>
        <v>0</v>
      </c>
      <c r="G296" s="225" t="e">
        <f t="shared" si="80"/>
        <v>#DIV/0!</v>
      </c>
      <c r="H296" s="299"/>
    </row>
    <row r="297" spans="1:9" x14ac:dyDescent="0.25">
      <c r="A297" s="136" t="s">
        <v>165</v>
      </c>
      <c r="B297" s="205"/>
      <c r="C297" s="162">
        <f>SUM(C298+C314+C330+C334)</f>
        <v>341807</v>
      </c>
      <c r="D297" s="162">
        <f>SUM(D298+D314+D330+D334)</f>
        <v>1232961</v>
      </c>
      <c r="E297" s="162">
        <f>SUM(E298+E314+E330+E334)</f>
        <v>382055.97000000003</v>
      </c>
      <c r="F297" s="225">
        <f t="shared" si="79"/>
        <v>111.7753498319227</v>
      </c>
      <c r="G297" s="225">
        <f t="shared" si="80"/>
        <v>30.98686576461056</v>
      </c>
    </row>
    <row r="298" spans="1:9" x14ac:dyDescent="0.25">
      <c r="A298" s="134" t="s">
        <v>166</v>
      </c>
      <c r="B298" s="206"/>
      <c r="C298" s="163">
        <f>SUM(C299+C310)</f>
        <v>222481</v>
      </c>
      <c r="D298" s="163">
        <f>SUM(D299+D310)</f>
        <v>757561</v>
      </c>
      <c r="E298" s="163">
        <f>SUM(E299+E310)</f>
        <v>176701.79000000004</v>
      </c>
      <c r="F298" s="225">
        <f t="shared" si="79"/>
        <v>79.42331704729844</v>
      </c>
      <c r="G298" s="225">
        <f t="shared" si="80"/>
        <v>23.325090652765919</v>
      </c>
    </row>
    <row r="299" spans="1:9" x14ac:dyDescent="0.25">
      <c r="A299" s="132" t="s">
        <v>167</v>
      </c>
      <c r="B299" s="207"/>
      <c r="C299" s="161">
        <f>SUM(C300+C306)</f>
        <v>222481</v>
      </c>
      <c r="D299" s="161">
        <f>SUM(D300+D306)</f>
        <v>757561</v>
      </c>
      <c r="E299" s="161">
        <f>SUM(E300+E306)</f>
        <v>176701.79000000004</v>
      </c>
      <c r="F299" s="225">
        <f t="shared" si="79"/>
        <v>79.42331704729844</v>
      </c>
      <c r="G299" s="225">
        <f t="shared" si="80"/>
        <v>23.325090652765919</v>
      </c>
    </row>
    <row r="300" spans="1:9" x14ac:dyDescent="0.25">
      <c r="A300" s="115" t="s">
        <v>128</v>
      </c>
      <c r="B300" s="198"/>
      <c r="C300" s="160">
        <f>SUM(C301+C302+C303+C304+C305)</f>
        <v>186201</v>
      </c>
      <c r="D300" s="160">
        <f>SUM(D301+D302+D303+D304+D305)</f>
        <v>527561</v>
      </c>
      <c r="E300" s="160">
        <f>SUM(E301+E302+E303+E304+E305)</f>
        <v>176701.79000000004</v>
      </c>
      <c r="F300" s="225">
        <f t="shared" si="79"/>
        <v>94.898410857084571</v>
      </c>
      <c r="G300" s="225">
        <f t="shared" si="80"/>
        <v>33.49409641728635</v>
      </c>
      <c r="H300" s="299"/>
      <c r="I300" s="299"/>
    </row>
    <row r="301" spans="1:9" x14ac:dyDescent="0.25">
      <c r="A301" s="197">
        <v>311</v>
      </c>
      <c r="B301" s="193" t="s">
        <v>51</v>
      </c>
      <c r="C301" s="81">
        <v>155732</v>
      </c>
      <c r="D301" s="81">
        <v>393540</v>
      </c>
      <c r="E301" s="81">
        <v>135824.82</v>
      </c>
      <c r="F301" s="225">
        <f t="shared" si="79"/>
        <v>87.217026686872316</v>
      </c>
      <c r="G301" s="225">
        <f t="shared" si="80"/>
        <v>34.513599634090561</v>
      </c>
    </row>
    <row r="302" spans="1:9" x14ac:dyDescent="0.25">
      <c r="A302" s="197">
        <v>312</v>
      </c>
      <c r="B302" s="218" t="s">
        <v>52</v>
      </c>
      <c r="C302" s="81">
        <v>4000</v>
      </c>
      <c r="D302" s="81">
        <v>31600</v>
      </c>
      <c r="E302" s="81">
        <v>0</v>
      </c>
      <c r="F302" s="225">
        <f t="shared" si="79"/>
        <v>0</v>
      </c>
      <c r="G302" s="225">
        <f t="shared" si="80"/>
        <v>0</v>
      </c>
    </row>
    <row r="303" spans="1:9" x14ac:dyDescent="0.25">
      <c r="A303" s="197">
        <v>313</v>
      </c>
      <c r="B303" s="218" t="s">
        <v>53</v>
      </c>
      <c r="C303" s="81">
        <v>26469</v>
      </c>
      <c r="D303" s="81">
        <v>64948</v>
      </c>
      <c r="E303" s="81">
        <v>22411.08</v>
      </c>
      <c r="F303" s="225">
        <f t="shared" si="79"/>
        <v>84.669160149608985</v>
      </c>
      <c r="G303" s="225">
        <f t="shared" si="80"/>
        <v>34.506189567038248</v>
      </c>
    </row>
    <row r="304" spans="1:9" x14ac:dyDescent="0.25">
      <c r="A304" s="197">
        <v>321</v>
      </c>
      <c r="B304" s="227" t="s">
        <v>304</v>
      </c>
      <c r="C304" s="170">
        <v>0</v>
      </c>
      <c r="D304" s="170">
        <v>5473</v>
      </c>
      <c r="E304" s="170">
        <v>3192</v>
      </c>
      <c r="F304" s="225" t="e">
        <f t="shared" si="79"/>
        <v>#DIV/0!</v>
      </c>
      <c r="G304" s="225">
        <f t="shared" si="80"/>
        <v>58.322674949753342</v>
      </c>
    </row>
    <row r="305" spans="1:8" x14ac:dyDescent="0.25">
      <c r="A305" s="197">
        <v>363</v>
      </c>
      <c r="B305" s="227" t="s">
        <v>305</v>
      </c>
      <c r="C305" s="170">
        <v>0</v>
      </c>
      <c r="D305" s="170">
        <v>32000</v>
      </c>
      <c r="E305" s="170">
        <v>15273.89</v>
      </c>
      <c r="F305" s="225" t="e">
        <f t="shared" si="79"/>
        <v>#DIV/0!</v>
      </c>
      <c r="G305" s="225">
        <f t="shared" si="80"/>
        <v>47.730906249999997</v>
      </c>
    </row>
    <row r="306" spans="1:8" x14ac:dyDescent="0.25">
      <c r="A306" s="198" t="s">
        <v>168</v>
      </c>
      <c r="B306" s="200"/>
      <c r="C306" s="160">
        <f>SUM(C307+C308+C309)</f>
        <v>36280</v>
      </c>
      <c r="D306" s="160">
        <f>SUM(D307+D308+D309)</f>
        <v>230000</v>
      </c>
      <c r="E306" s="160">
        <f>SUM(E307+E308+E309)</f>
        <v>0</v>
      </c>
      <c r="F306" s="225">
        <f t="shared" si="79"/>
        <v>0</v>
      </c>
      <c r="G306" s="225">
        <f t="shared" si="80"/>
        <v>0</v>
      </c>
    </row>
    <row r="307" spans="1:8" x14ac:dyDescent="0.25">
      <c r="A307" s="197">
        <v>422</v>
      </c>
      <c r="B307" s="202" t="s">
        <v>80</v>
      </c>
      <c r="C307" s="81">
        <v>32898</v>
      </c>
      <c r="D307" s="81">
        <v>210000</v>
      </c>
      <c r="E307" s="81">
        <v>0</v>
      </c>
      <c r="F307" s="225">
        <f t="shared" si="79"/>
        <v>0</v>
      </c>
      <c r="G307" s="225">
        <f t="shared" si="80"/>
        <v>0</v>
      </c>
    </row>
    <row r="308" spans="1:8" x14ac:dyDescent="0.25">
      <c r="A308" s="197">
        <v>423</v>
      </c>
      <c r="B308" s="202" t="s">
        <v>241</v>
      </c>
      <c r="C308" s="81">
        <v>0</v>
      </c>
      <c r="D308" s="81">
        <v>0</v>
      </c>
      <c r="E308" s="81">
        <v>0</v>
      </c>
      <c r="F308" s="225" t="e">
        <f t="shared" ref="F308:F340" si="87">E308/C308*100</f>
        <v>#DIV/0!</v>
      </c>
      <c r="G308" s="225" t="e">
        <f t="shared" ref="G308:G344" si="88">E308/D308*100</f>
        <v>#DIV/0!</v>
      </c>
    </row>
    <row r="309" spans="1:8" x14ac:dyDescent="0.25">
      <c r="A309" s="197">
        <v>322</v>
      </c>
      <c r="B309" s="227" t="s">
        <v>56</v>
      </c>
      <c r="C309" s="81">
        <v>3382</v>
      </c>
      <c r="D309" s="81">
        <v>20000</v>
      </c>
      <c r="E309" s="81">
        <v>0</v>
      </c>
      <c r="F309" s="225">
        <f t="shared" si="87"/>
        <v>0</v>
      </c>
      <c r="G309" s="225">
        <f t="shared" si="88"/>
        <v>0</v>
      </c>
    </row>
    <row r="310" spans="1:8" x14ac:dyDescent="0.25">
      <c r="A310" s="208" t="s">
        <v>169</v>
      </c>
      <c r="B310" s="199"/>
      <c r="C310" s="161">
        <f>SUM(C311)</f>
        <v>0</v>
      </c>
      <c r="D310" s="161">
        <f t="shared" ref="D310:E310" si="89">SUM(D311)</f>
        <v>0</v>
      </c>
      <c r="E310" s="161">
        <f t="shared" si="89"/>
        <v>0</v>
      </c>
      <c r="F310" s="225" t="e">
        <f t="shared" si="87"/>
        <v>#DIV/0!</v>
      </c>
      <c r="G310" s="225" t="e">
        <f t="shared" si="88"/>
        <v>#DIV/0!</v>
      </c>
    </row>
    <row r="311" spans="1:8" x14ac:dyDescent="0.25">
      <c r="A311" s="198" t="s">
        <v>170</v>
      </c>
      <c r="B311" s="198"/>
      <c r="C311" s="160">
        <f>SUM(C312+C313)</f>
        <v>0</v>
      </c>
      <c r="D311" s="160">
        <f>SUM(D312+D313)</f>
        <v>0</v>
      </c>
      <c r="E311" s="160">
        <f>SUM(E312+E313)</f>
        <v>0</v>
      </c>
      <c r="F311" s="225" t="e">
        <f t="shared" si="87"/>
        <v>#DIV/0!</v>
      </c>
      <c r="G311" s="225" t="e">
        <f t="shared" si="88"/>
        <v>#DIV/0!</v>
      </c>
    </row>
    <row r="312" spans="1:8" x14ac:dyDescent="0.25">
      <c r="A312" s="197">
        <v>311</v>
      </c>
      <c r="B312" s="218" t="s">
        <v>51</v>
      </c>
      <c r="C312" s="81">
        <v>0</v>
      </c>
      <c r="D312" s="81">
        <v>0</v>
      </c>
      <c r="E312" s="81">
        <v>0</v>
      </c>
      <c r="F312" s="225" t="e">
        <f t="shared" si="87"/>
        <v>#DIV/0!</v>
      </c>
      <c r="G312" s="225" t="e">
        <f t="shared" si="88"/>
        <v>#DIV/0!</v>
      </c>
    </row>
    <row r="313" spans="1:8" x14ac:dyDescent="0.25">
      <c r="A313" s="197">
        <v>313</v>
      </c>
      <c r="B313" s="218" t="s">
        <v>53</v>
      </c>
      <c r="C313" s="81">
        <v>0</v>
      </c>
      <c r="D313" s="81">
        <v>0</v>
      </c>
      <c r="E313" s="81">
        <v>0</v>
      </c>
      <c r="F313" s="225" t="e">
        <f t="shared" si="87"/>
        <v>#DIV/0!</v>
      </c>
      <c r="G313" s="225" t="e">
        <f t="shared" si="88"/>
        <v>#DIV/0!</v>
      </c>
    </row>
    <row r="314" spans="1:8" x14ac:dyDescent="0.25">
      <c r="A314" s="209" t="s">
        <v>244</v>
      </c>
      <c r="B314" s="210"/>
      <c r="C314" s="163">
        <f>SUM(C315)</f>
        <v>69168</v>
      </c>
      <c r="D314" s="163">
        <f t="shared" ref="D314:E314" si="90">SUM(D315)</f>
        <v>342400</v>
      </c>
      <c r="E314" s="163">
        <f t="shared" si="90"/>
        <v>138872.98000000001</v>
      </c>
      <c r="F314" s="225">
        <f t="shared" si="87"/>
        <v>200.77634166088365</v>
      </c>
      <c r="G314" s="225">
        <f t="shared" si="88"/>
        <v>40.558697429906545</v>
      </c>
    </row>
    <row r="315" spans="1:8" x14ac:dyDescent="0.25">
      <c r="A315" s="211" t="s">
        <v>171</v>
      </c>
      <c r="B315" s="212"/>
      <c r="C315" s="161">
        <f>SUM(C316+C319+C323+C327)</f>
        <v>69168</v>
      </c>
      <c r="D315" s="161">
        <f>SUM(D316+D319+D323+D327)</f>
        <v>342400</v>
      </c>
      <c r="E315" s="161">
        <f>SUM(E316+E319+E323+E327)</f>
        <v>138872.98000000001</v>
      </c>
      <c r="F315" s="225">
        <f t="shared" si="87"/>
        <v>200.77634166088365</v>
      </c>
      <c r="G315" s="225">
        <f t="shared" si="88"/>
        <v>40.558697429906545</v>
      </c>
    </row>
    <row r="316" spans="1:8" x14ac:dyDescent="0.25">
      <c r="A316" s="198" t="s">
        <v>242</v>
      </c>
      <c r="B316" s="200"/>
      <c r="C316" s="160">
        <f>SUM(C317+C318)</f>
        <v>14818</v>
      </c>
      <c r="D316" s="160">
        <f>SUM(D317+D318)</f>
        <v>52000</v>
      </c>
      <c r="E316" s="160">
        <f>SUM(E317+E318)</f>
        <v>14935.04</v>
      </c>
      <c r="F316" s="225">
        <f t="shared" si="87"/>
        <v>100.78985018221083</v>
      </c>
      <c r="G316" s="225">
        <f t="shared" si="88"/>
        <v>28.721230769230772</v>
      </c>
      <c r="H316" s="299"/>
    </row>
    <row r="317" spans="1:8" x14ac:dyDescent="0.25">
      <c r="A317" s="197">
        <v>322</v>
      </c>
      <c r="B317" s="193" t="s">
        <v>56</v>
      </c>
      <c r="C317" s="81">
        <v>14818</v>
      </c>
      <c r="D317" s="81">
        <v>52000</v>
      </c>
      <c r="E317" s="81">
        <v>10560.04</v>
      </c>
      <c r="F317" s="225">
        <f t="shared" si="87"/>
        <v>71.264948036172228</v>
      </c>
      <c r="G317" s="225">
        <f t="shared" si="88"/>
        <v>20.307769230769232</v>
      </c>
    </row>
    <row r="318" spans="1:8" x14ac:dyDescent="0.25">
      <c r="A318" s="197">
        <v>421</v>
      </c>
      <c r="B318" s="218" t="s">
        <v>79</v>
      </c>
      <c r="C318" s="170">
        <v>0</v>
      </c>
      <c r="D318" s="170">
        <v>0</v>
      </c>
      <c r="E318" s="170">
        <v>4375</v>
      </c>
      <c r="F318" s="225" t="e">
        <f t="shared" ref="F318" si="91">E318/C318*100</f>
        <v>#DIV/0!</v>
      </c>
      <c r="G318" s="225" t="e">
        <f t="shared" ref="G318" si="92">E318/D318*100</f>
        <v>#DIV/0!</v>
      </c>
    </row>
    <row r="319" spans="1:8" x14ac:dyDescent="0.25">
      <c r="A319" s="224" t="s">
        <v>243</v>
      </c>
      <c r="B319" s="194"/>
      <c r="C319" s="160">
        <f>SUM(C320+C321+C322)</f>
        <v>53998</v>
      </c>
      <c r="D319" s="160">
        <f>SUM(D320+D321+D322)</f>
        <v>289400</v>
      </c>
      <c r="E319" s="160">
        <f>SUM(E320+E321+E322)</f>
        <v>123489.3</v>
      </c>
      <c r="F319" s="225">
        <f t="shared" si="87"/>
        <v>228.69235897625839</v>
      </c>
      <c r="G319" s="225">
        <f t="shared" si="88"/>
        <v>42.670801658604006</v>
      </c>
    </row>
    <row r="320" spans="1:8" x14ac:dyDescent="0.25">
      <c r="A320" s="197">
        <v>322</v>
      </c>
      <c r="B320" s="193" t="s">
        <v>56</v>
      </c>
      <c r="C320" s="81">
        <v>38107</v>
      </c>
      <c r="D320" s="81">
        <v>214000</v>
      </c>
      <c r="E320" s="81">
        <v>29088.94</v>
      </c>
      <c r="F320" s="225">
        <f t="shared" si="87"/>
        <v>76.334899099902898</v>
      </c>
      <c r="G320" s="225">
        <f t="shared" si="88"/>
        <v>13.59296261682243</v>
      </c>
    </row>
    <row r="321" spans="1:7" x14ac:dyDescent="0.25">
      <c r="A321" s="197">
        <v>323</v>
      </c>
      <c r="B321" s="202" t="s">
        <v>57</v>
      </c>
      <c r="C321" s="81">
        <v>15107</v>
      </c>
      <c r="D321" s="81">
        <v>69200</v>
      </c>
      <c r="E321" s="81">
        <v>93555.86</v>
      </c>
      <c r="F321" s="225">
        <f t="shared" si="87"/>
        <v>619.28814456874295</v>
      </c>
      <c r="G321" s="225">
        <f t="shared" si="88"/>
        <v>135.19632947976879</v>
      </c>
    </row>
    <row r="322" spans="1:7" x14ac:dyDescent="0.25">
      <c r="A322" s="197">
        <v>329</v>
      </c>
      <c r="B322" s="196" t="s">
        <v>155</v>
      </c>
      <c r="C322" s="81">
        <v>784</v>
      </c>
      <c r="D322" s="81">
        <v>6200</v>
      </c>
      <c r="E322" s="81">
        <v>844.5</v>
      </c>
      <c r="F322" s="225">
        <f t="shared" si="87"/>
        <v>107.71683673469387</v>
      </c>
      <c r="G322" s="225">
        <f t="shared" si="88"/>
        <v>13.620967741935482</v>
      </c>
    </row>
    <row r="323" spans="1:7" x14ac:dyDescent="0.25">
      <c r="A323" s="224" t="s">
        <v>252</v>
      </c>
      <c r="B323" s="194"/>
      <c r="C323" s="160">
        <f>SUM(C324+C325+C326)</f>
        <v>352</v>
      </c>
      <c r="D323" s="160">
        <f>SUM(D324+D325+D326)</f>
        <v>1000</v>
      </c>
      <c r="E323" s="160">
        <f>SUM(E324+E325+E326)</f>
        <v>448.64</v>
      </c>
      <c r="F323" s="225">
        <f t="shared" si="87"/>
        <v>127.45454545454544</v>
      </c>
      <c r="G323" s="225">
        <f t="shared" si="88"/>
        <v>44.863999999999997</v>
      </c>
    </row>
    <row r="324" spans="1:7" x14ac:dyDescent="0.25">
      <c r="A324" s="197">
        <v>322</v>
      </c>
      <c r="B324" s="193" t="s">
        <v>56</v>
      </c>
      <c r="C324" s="81">
        <v>0</v>
      </c>
      <c r="D324" s="81">
        <v>0</v>
      </c>
      <c r="E324" s="81">
        <v>0</v>
      </c>
      <c r="F324" s="225" t="e">
        <f t="shared" si="87"/>
        <v>#DIV/0!</v>
      </c>
      <c r="G324" s="225" t="e">
        <f t="shared" si="88"/>
        <v>#DIV/0!</v>
      </c>
    </row>
    <row r="325" spans="1:7" x14ac:dyDescent="0.25">
      <c r="A325" s="197">
        <v>323</v>
      </c>
      <c r="B325" s="202" t="s">
        <v>57</v>
      </c>
      <c r="C325" s="81">
        <v>0</v>
      </c>
      <c r="D325" s="81">
        <v>0</v>
      </c>
      <c r="E325" s="81">
        <v>0</v>
      </c>
      <c r="F325" s="225" t="e">
        <f t="shared" si="87"/>
        <v>#DIV/0!</v>
      </c>
      <c r="G325" s="225" t="e">
        <f t="shared" si="88"/>
        <v>#DIV/0!</v>
      </c>
    </row>
    <row r="326" spans="1:7" x14ac:dyDescent="0.25">
      <c r="A326" s="197">
        <v>329</v>
      </c>
      <c r="B326" s="202" t="s">
        <v>68</v>
      </c>
      <c r="C326" s="81">
        <v>352</v>
      </c>
      <c r="D326" s="81">
        <v>1000</v>
      </c>
      <c r="E326" s="81">
        <v>448.64</v>
      </c>
      <c r="F326" s="225">
        <f t="shared" si="87"/>
        <v>127.45454545454544</v>
      </c>
      <c r="G326" s="225">
        <f t="shared" si="88"/>
        <v>44.863999999999997</v>
      </c>
    </row>
    <row r="327" spans="1:7" x14ac:dyDescent="0.25">
      <c r="A327" s="224" t="s">
        <v>252</v>
      </c>
      <c r="B327" s="194" t="s">
        <v>262</v>
      </c>
      <c r="C327" s="160">
        <f>SUM(C328+C329)</f>
        <v>0</v>
      </c>
      <c r="D327" s="160">
        <f>SUM(D328+D329)</f>
        <v>0</v>
      </c>
      <c r="E327" s="160">
        <f>SUM(E328+E329)</f>
        <v>0</v>
      </c>
      <c r="F327" s="225" t="e">
        <f t="shared" si="87"/>
        <v>#DIV/0!</v>
      </c>
      <c r="G327" s="225" t="e">
        <f t="shared" si="88"/>
        <v>#DIV/0!</v>
      </c>
    </row>
    <row r="328" spans="1:7" x14ac:dyDescent="0.25">
      <c r="A328" s="217">
        <v>3223</v>
      </c>
      <c r="B328" s="218" t="s">
        <v>276</v>
      </c>
      <c r="C328" s="81">
        <v>0</v>
      </c>
      <c r="D328" s="81">
        <v>0</v>
      </c>
      <c r="E328" s="81">
        <v>0</v>
      </c>
      <c r="F328" s="225" t="e">
        <f t="shared" si="87"/>
        <v>#DIV/0!</v>
      </c>
      <c r="G328" s="225" t="e">
        <f t="shared" si="88"/>
        <v>#DIV/0!</v>
      </c>
    </row>
    <row r="329" spans="1:7" x14ac:dyDescent="0.25">
      <c r="A329" s="197">
        <v>3224</v>
      </c>
      <c r="B329" s="193" t="s">
        <v>263</v>
      </c>
      <c r="C329" s="81">
        <v>0</v>
      </c>
      <c r="D329" s="81">
        <v>0</v>
      </c>
      <c r="E329" s="81">
        <v>0</v>
      </c>
      <c r="F329" s="225" t="e">
        <f t="shared" si="87"/>
        <v>#DIV/0!</v>
      </c>
      <c r="G329" s="225" t="e">
        <f t="shared" si="88"/>
        <v>#DIV/0!</v>
      </c>
    </row>
    <row r="330" spans="1:7" x14ac:dyDescent="0.25">
      <c r="A330" s="209" t="s">
        <v>180</v>
      </c>
      <c r="B330" s="210"/>
      <c r="C330" s="163">
        <f>SUM(C331)</f>
        <v>7690</v>
      </c>
      <c r="D330" s="163">
        <f t="shared" ref="D330" si="93">SUM(D331)</f>
        <v>21000</v>
      </c>
      <c r="E330" s="163">
        <f t="shared" ref="E330" si="94">SUM(E331)</f>
        <v>21797.489999999998</v>
      </c>
      <c r="F330" s="225">
        <f t="shared" si="87"/>
        <v>283.4524057217165</v>
      </c>
      <c r="G330" s="225">
        <f t="shared" si="88"/>
        <v>103.79757142857142</v>
      </c>
    </row>
    <row r="331" spans="1:7" x14ac:dyDescent="0.25">
      <c r="A331" s="224" t="s">
        <v>183</v>
      </c>
      <c r="B331" s="194"/>
      <c r="C331" s="160">
        <f>SUM(C332+C333)</f>
        <v>7690</v>
      </c>
      <c r="D331" s="160">
        <f>SUM(D332+D333)</f>
        <v>21000</v>
      </c>
      <c r="E331" s="160">
        <f>SUM(E332+E333)</f>
        <v>21797.489999999998</v>
      </c>
      <c r="F331" s="225">
        <f t="shared" si="87"/>
        <v>283.4524057217165</v>
      </c>
      <c r="G331" s="225">
        <f t="shared" si="88"/>
        <v>103.79757142857142</v>
      </c>
    </row>
    <row r="332" spans="1:7" x14ac:dyDescent="0.25">
      <c r="A332" s="197">
        <v>322</v>
      </c>
      <c r="B332" s="193" t="s">
        <v>56</v>
      </c>
      <c r="C332" s="81">
        <v>7690</v>
      </c>
      <c r="D332" s="81">
        <v>14000</v>
      </c>
      <c r="E332" s="81">
        <v>4341.24</v>
      </c>
      <c r="F332" s="225">
        <f t="shared" si="87"/>
        <v>56.453055916775028</v>
      </c>
      <c r="G332" s="225">
        <f t="shared" si="88"/>
        <v>31.008857142857142</v>
      </c>
    </row>
    <row r="333" spans="1:7" x14ac:dyDescent="0.25">
      <c r="A333" s="197">
        <v>323</v>
      </c>
      <c r="B333" s="202" t="s">
        <v>57</v>
      </c>
      <c r="C333" s="81">
        <v>0</v>
      </c>
      <c r="D333" s="81">
        <v>7000</v>
      </c>
      <c r="E333" s="81">
        <v>17456.25</v>
      </c>
      <c r="F333" s="225" t="e">
        <f t="shared" si="87"/>
        <v>#DIV/0!</v>
      </c>
      <c r="G333" s="225">
        <f t="shared" si="88"/>
        <v>249.375</v>
      </c>
    </row>
    <row r="334" spans="1:7" x14ac:dyDescent="0.25">
      <c r="A334" s="209" t="s">
        <v>172</v>
      </c>
      <c r="B334" s="210"/>
      <c r="C334" s="163">
        <f>SUM(C335)</f>
        <v>42468</v>
      </c>
      <c r="D334" s="163">
        <f t="shared" ref="D334:E335" si="95">SUM(D335)</f>
        <v>112000</v>
      </c>
      <c r="E334" s="163">
        <f t="shared" si="95"/>
        <v>44683.71</v>
      </c>
      <c r="F334" s="225">
        <f t="shared" si="87"/>
        <v>105.21736366205144</v>
      </c>
      <c r="G334" s="225">
        <f t="shared" si="88"/>
        <v>39.896169642857146</v>
      </c>
    </row>
    <row r="335" spans="1:7" x14ac:dyDescent="0.25">
      <c r="A335" s="211" t="s">
        <v>173</v>
      </c>
      <c r="B335" s="212"/>
      <c r="C335" s="161">
        <f>SUM(C336)</f>
        <v>42468</v>
      </c>
      <c r="D335" s="161">
        <f t="shared" si="95"/>
        <v>112000</v>
      </c>
      <c r="E335" s="161">
        <f t="shared" si="95"/>
        <v>44683.71</v>
      </c>
      <c r="F335" s="225">
        <f t="shared" si="87"/>
        <v>105.21736366205144</v>
      </c>
      <c r="G335" s="225">
        <f t="shared" si="88"/>
        <v>39.896169642857146</v>
      </c>
    </row>
    <row r="336" spans="1:7" x14ac:dyDescent="0.25">
      <c r="A336" s="198" t="s">
        <v>174</v>
      </c>
      <c r="B336" s="200"/>
      <c r="C336" s="160">
        <f>SUM(C337+C338+C339)</f>
        <v>42468</v>
      </c>
      <c r="D336" s="160">
        <f>SUM(D337+D338+D339)</f>
        <v>112000</v>
      </c>
      <c r="E336" s="160">
        <f>SUM(E337+E338+E339)</f>
        <v>44683.71</v>
      </c>
      <c r="F336" s="225">
        <f t="shared" si="87"/>
        <v>105.21736366205144</v>
      </c>
      <c r="G336" s="225">
        <f t="shared" si="88"/>
        <v>39.896169642857146</v>
      </c>
    </row>
    <row r="337" spans="1:9" x14ac:dyDescent="0.25">
      <c r="A337" s="197">
        <v>322</v>
      </c>
      <c r="B337" s="193" t="s">
        <v>56</v>
      </c>
      <c r="C337" s="81">
        <v>42468</v>
      </c>
      <c r="D337" s="81">
        <v>100000</v>
      </c>
      <c r="E337" s="81">
        <v>44683.71</v>
      </c>
      <c r="F337" s="225">
        <f t="shared" si="87"/>
        <v>105.21736366205144</v>
      </c>
      <c r="G337" s="225">
        <f t="shared" si="88"/>
        <v>44.683709999999998</v>
      </c>
    </row>
    <row r="338" spans="1:9" x14ac:dyDescent="0.25">
      <c r="A338" s="197">
        <v>323</v>
      </c>
      <c r="B338" s="193" t="s">
        <v>57</v>
      </c>
      <c r="C338" s="81">
        <v>0</v>
      </c>
      <c r="D338" s="81">
        <v>12000</v>
      </c>
      <c r="E338" s="81">
        <v>0</v>
      </c>
      <c r="F338" s="225" t="e">
        <f t="shared" si="87"/>
        <v>#DIV/0!</v>
      </c>
      <c r="G338" s="225">
        <f t="shared" si="88"/>
        <v>0</v>
      </c>
    </row>
    <row r="339" spans="1:9" x14ac:dyDescent="0.25">
      <c r="A339" s="197">
        <v>451</v>
      </c>
      <c r="B339" s="196" t="s">
        <v>84</v>
      </c>
      <c r="C339" s="81">
        <v>0</v>
      </c>
      <c r="D339" s="81">
        <v>0</v>
      </c>
      <c r="E339" s="81">
        <v>0</v>
      </c>
      <c r="F339" s="225" t="e">
        <f t="shared" si="87"/>
        <v>#DIV/0!</v>
      </c>
      <c r="G339" s="225" t="e">
        <f t="shared" si="88"/>
        <v>#DIV/0!</v>
      </c>
    </row>
    <row r="340" spans="1:9" x14ac:dyDescent="0.25">
      <c r="A340" s="213" t="s">
        <v>175</v>
      </c>
      <c r="B340" s="214"/>
      <c r="C340" s="162">
        <f>SUM(C341+C345+C355)</f>
        <v>257651</v>
      </c>
      <c r="D340" s="162">
        <f>SUM(D341+D345+D355)</f>
        <v>2347350</v>
      </c>
      <c r="E340" s="162">
        <f>SUM(E341+E345+E355)</f>
        <v>384072.39</v>
      </c>
      <c r="F340" s="225">
        <f t="shared" si="87"/>
        <v>149.06691221846606</v>
      </c>
      <c r="G340" s="225">
        <f t="shared" si="88"/>
        <v>16.361956674547894</v>
      </c>
    </row>
    <row r="341" spans="1:9" x14ac:dyDescent="0.25">
      <c r="A341" s="215" t="s">
        <v>161</v>
      </c>
      <c r="B341" s="216"/>
      <c r="C341" s="163">
        <f>SUM(C342)</f>
        <v>26875</v>
      </c>
      <c r="D341" s="163">
        <f t="shared" ref="D341:E343" si="96">SUM(D342)</f>
        <v>1347350</v>
      </c>
      <c r="E341" s="163">
        <f t="shared" si="96"/>
        <v>366072.39</v>
      </c>
      <c r="F341" s="225">
        <f t="shared" ref="F341:F363" si="97">E341/C341*100</f>
        <v>1362.129823255814</v>
      </c>
      <c r="G341" s="225">
        <f t="shared" si="88"/>
        <v>27.169806657512897</v>
      </c>
      <c r="H341" s="238"/>
      <c r="I341" s="238"/>
    </row>
    <row r="342" spans="1:9" x14ac:dyDescent="0.25">
      <c r="A342" s="211" t="s">
        <v>176</v>
      </c>
      <c r="B342" s="212"/>
      <c r="C342" s="161">
        <f>SUM(C343)</f>
        <v>26875</v>
      </c>
      <c r="D342" s="161">
        <f t="shared" si="96"/>
        <v>1347350</v>
      </c>
      <c r="E342" s="161">
        <f t="shared" si="96"/>
        <v>366072.39</v>
      </c>
      <c r="F342" s="225">
        <f t="shared" si="97"/>
        <v>1362.129823255814</v>
      </c>
      <c r="G342" s="225">
        <f t="shared" si="88"/>
        <v>27.169806657512897</v>
      </c>
      <c r="I342" s="238"/>
    </row>
    <row r="343" spans="1:9" x14ac:dyDescent="0.25">
      <c r="A343" s="198" t="s">
        <v>177</v>
      </c>
      <c r="B343" s="200"/>
      <c r="C343" s="160">
        <f>SUM(C344)</f>
        <v>26875</v>
      </c>
      <c r="D343" s="160">
        <f t="shared" si="96"/>
        <v>1347350</v>
      </c>
      <c r="E343" s="160">
        <f t="shared" si="96"/>
        <v>366072.39</v>
      </c>
      <c r="F343" s="225">
        <f t="shared" si="97"/>
        <v>1362.129823255814</v>
      </c>
      <c r="G343" s="225">
        <f t="shared" si="88"/>
        <v>27.169806657512897</v>
      </c>
    </row>
    <row r="344" spans="1:9" x14ac:dyDescent="0.25">
      <c r="A344" s="197">
        <v>421</v>
      </c>
      <c r="B344" s="193" t="s">
        <v>78</v>
      </c>
      <c r="C344" s="81">
        <v>26875</v>
      </c>
      <c r="D344" s="81">
        <v>1347350</v>
      </c>
      <c r="E344" s="81">
        <v>366072.39</v>
      </c>
      <c r="F344" s="225">
        <f t="shared" si="97"/>
        <v>1362.129823255814</v>
      </c>
      <c r="G344" s="225">
        <f t="shared" si="88"/>
        <v>27.169806657512897</v>
      </c>
    </row>
    <row r="345" spans="1:9" x14ac:dyDescent="0.25">
      <c r="A345" s="209" t="s">
        <v>172</v>
      </c>
      <c r="B345" s="210"/>
      <c r="C345" s="163">
        <f>SUM(C346+C349+C352)</f>
        <v>230776</v>
      </c>
      <c r="D345" s="163">
        <f>SUM(D346+D349+D352)</f>
        <v>1000000</v>
      </c>
      <c r="E345" s="163">
        <f>SUM(E346+E349+E352)</f>
        <v>18000</v>
      </c>
      <c r="F345" s="225">
        <f t="shared" si="97"/>
        <v>7.7997712067112701</v>
      </c>
      <c r="G345" s="225">
        <f t="shared" ref="G345:G363" si="98">E345/D345*100</f>
        <v>1.7999999999999998</v>
      </c>
    </row>
    <row r="346" spans="1:9" x14ac:dyDescent="0.25">
      <c r="A346" s="211" t="s">
        <v>178</v>
      </c>
      <c r="B346" s="212"/>
      <c r="C346" s="161">
        <f>SUM(C347)</f>
        <v>0</v>
      </c>
      <c r="D346" s="161">
        <f t="shared" ref="D346:E347" si="99">SUM(D347)</f>
        <v>0</v>
      </c>
      <c r="E346" s="161">
        <f t="shared" si="99"/>
        <v>0</v>
      </c>
      <c r="F346" s="225" t="e">
        <f t="shared" si="97"/>
        <v>#DIV/0!</v>
      </c>
      <c r="G346" s="225" t="e">
        <f t="shared" si="98"/>
        <v>#DIV/0!</v>
      </c>
    </row>
    <row r="347" spans="1:9" x14ac:dyDescent="0.25">
      <c r="A347" s="198" t="s">
        <v>179</v>
      </c>
      <c r="B347" s="200"/>
      <c r="C347" s="160">
        <f>SUM(C348)</f>
        <v>0</v>
      </c>
      <c r="D347" s="160">
        <f t="shared" si="99"/>
        <v>0</v>
      </c>
      <c r="E347" s="160">
        <f t="shared" si="99"/>
        <v>0</v>
      </c>
      <c r="F347" s="225" t="e">
        <f t="shared" si="97"/>
        <v>#DIV/0!</v>
      </c>
      <c r="G347" s="225" t="e">
        <f t="shared" si="98"/>
        <v>#DIV/0!</v>
      </c>
    </row>
    <row r="348" spans="1:9" x14ac:dyDescent="0.25">
      <c r="A348" s="217">
        <v>426</v>
      </c>
      <c r="B348" s="218" t="s">
        <v>83</v>
      </c>
      <c r="C348" s="181">
        <v>0</v>
      </c>
      <c r="D348" s="181">
        <v>0</v>
      </c>
      <c r="E348" s="181">
        <v>0</v>
      </c>
      <c r="F348" s="225" t="e">
        <f t="shared" si="97"/>
        <v>#DIV/0!</v>
      </c>
      <c r="G348" s="225" t="e">
        <f t="shared" si="98"/>
        <v>#DIV/0!</v>
      </c>
    </row>
    <row r="349" spans="1:9" x14ac:dyDescent="0.25">
      <c r="A349" s="208" t="s">
        <v>257</v>
      </c>
      <c r="B349" s="201"/>
      <c r="C349" s="161">
        <f>SUM(C350)</f>
        <v>159276</v>
      </c>
      <c r="D349" s="161">
        <f t="shared" ref="D349:E353" si="100">SUM(D350)</f>
        <v>0</v>
      </c>
      <c r="E349" s="161">
        <f t="shared" si="100"/>
        <v>18000</v>
      </c>
      <c r="F349" s="225">
        <f t="shared" si="97"/>
        <v>11.30113764785655</v>
      </c>
      <c r="G349" s="225" t="e">
        <f t="shared" si="98"/>
        <v>#DIV/0!</v>
      </c>
    </row>
    <row r="350" spans="1:9" x14ac:dyDescent="0.25">
      <c r="A350" s="198" t="s">
        <v>258</v>
      </c>
      <c r="B350" s="200"/>
      <c r="C350" s="160">
        <f>SUM(C351)</f>
        <v>159276</v>
      </c>
      <c r="D350" s="160">
        <f t="shared" si="100"/>
        <v>0</v>
      </c>
      <c r="E350" s="160">
        <f t="shared" si="100"/>
        <v>18000</v>
      </c>
      <c r="F350" s="225">
        <f t="shared" si="97"/>
        <v>11.30113764785655</v>
      </c>
      <c r="G350" s="225" t="e">
        <f t="shared" si="98"/>
        <v>#DIV/0!</v>
      </c>
    </row>
    <row r="351" spans="1:9" x14ac:dyDescent="0.25">
      <c r="A351" s="197">
        <v>411</v>
      </c>
      <c r="B351" s="193" t="s">
        <v>75</v>
      </c>
      <c r="C351" s="81">
        <v>159276</v>
      </c>
      <c r="D351" s="81">
        <v>0</v>
      </c>
      <c r="E351" s="81">
        <v>18000</v>
      </c>
      <c r="F351" s="225">
        <f t="shared" si="97"/>
        <v>11.30113764785655</v>
      </c>
      <c r="G351" s="225" t="e">
        <f t="shared" si="98"/>
        <v>#DIV/0!</v>
      </c>
    </row>
    <row r="352" spans="1:9" x14ac:dyDescent="0.25">
      <c r="A352" s="208" t="s">
        <v>273</v>
      </c>
      <c r="B352" s="201"/>
      <c r="C352" s="161">
        <f>SUM(C353)</f>
        <v>71500</v>
      </c>
      <c r="D352" s="161">
        <f t="shared" si="100"/>
        <v>1000000</v>
      </c>
      <c r="E352" s="161">
        <f t="shared" si="100"/>
        <v>0</v>
      </c>
      <c r="F352" s="225">
        <f t="shared" ref="F352:F354" si="101">E352/C352*100</f>
        <v>0</v>
      </c>
      <c r="G352" s="225">
        <f t="shared" si="98"/>
        <v>0</v>
      </c>
    </row>
    <row r="353" spans="1:7" x14ac:dyDescent="0.25">
      <c r="A353" s="198" t="s">
        <v>274</v>
      </c>
      <c r="B353" s="200"/>
      <c r="C353" s="160">
        <f>SUM(C354)</f>
        <v>71500</v>
      </c>
      <c r="D353" s="160">
        <f t="shared" si="100"/>
        <v>1000000</v>
      </c>
      <c r="E353" s="160">
        <f t="shared" si="100"/>
        <v>0</v>
      </c>
      <c r="F353" s="225">
        <f t="shared" si="101"/>
        <v>0</v>
      </c>
      <c r="G353" s="225">
        <f t="shared" si="98"/>
        <v>0</v>
      </c>
    </row>
    <row r="354" spans="1:7" x14ac:dyDescent="0.25">
      <c r="A354" s="197">
        <v>421</v>
      </c>
      <c r="B354" s="193" t="s">
        <v>78</v>
      </c>
      <c r="C354" s="81">
        <v>71500</v>
      </c>
      <c r="D354" s="81">
        <v>1000000</v>
      </c>
      <c r="E354" s="81">
        <v>0</v>
      </c>
      <c r="F354" s="225">
        <f t="shared" si="101"/>
        <v>0</v>
      </c>
      <c r="G354" s="225">
        <f t="shared" si="98"/>
        <v>0</v>
      </c>
    </row>
    <row r="355" spans="1:7" x14ac:dyDescent="0.25">
      <c r="A355" s="209" t="s">
        <v>180</v>
      </c>
      <c r="B355" s="210"/>
      <c r="C355" s="163">
        <f>SUM(C356)</f>
        <v>0</v>
      </c>
      <c r="D355" s="163">
        <f t="shared" ref="D355:E356" si="102">SUM(D356)</f>
        <v>0</v>
      </c>
      <c r="E355" s="163">
        <f t="shared" si="102"/>
        <v>0</v>
      </c>
      <c r="F355" s="225" t="e">
        <f t="shared" si="97"/>
        <v>#DIV/0!</v>
      </c>
      <c r="G355" s="225" t="e">
        <f t="shared" si="98"/>
        <v>#DIV/0!</v>
      </c>
    </row>
    <row r="356" spans="1:7" x14ac:dyDescent="0.25">
      <c r="A356" s="211" t="s">
        <v>181</v>
      </c>
      <c r="B356" s="212"/>
      <c r="C356" s="161">
        <f>SUM(C357)</f>
        <v>0</v>
      </c>
      <c r="D356" s="161">
        <f t="shared" si="102"/>
        <v>0</v>
      </c>
      <c r="E356" s="161">
        <f t="shared" si="102"/>
        <v>0</v>
      </c>
      <c r="F356" s="225" t="e">
        <f t="shared" si="97"/>
        <v>#DIV/0!</v>
      </c>
      <c r="G356" s="225" t="e">
        <f t="shared" si="98"/>
        <v>#DIV/0!</v>
      </c>
    </row>
    <row r="357" spans="1:7" x14ac:dyDescent="0.25">
      <c r="A357" s="198" t="s">
        <v>182</v>
      </c>
      <c r="B357" s="200"/>
      <c r="C357" s="160">
        <f>SUM(C358)</f>
        <v>0</v>
      </c>
      <c r="D357" s="160">
        <f t="shared" ref="D357:E357" si="103">SUM(D358)</f>
        <v>0</v>
      </c>
      <c r="E357" s="160">
        <f t="shared" si="103"/>
        <v>0</v>
      </c>
      <c r="F357" s="225" t="e">
        <f t="shared" si="97"/>
        <v>#DIV/0!</v>
      </c>
      <c r="G357" s="225" t="e">
        <f t="shared" si="98"/>
        <v>#DIV/0!</v>
      </c>
    </row>
    <row r="358" spans="1:7" x14ac:dyDescent="0.25">
      <c r="A358" s="197">
        <v>421</v>
      </c>
      <c r="B358" s="193" t="s">
        <v>78</v>
      </c>
      <c r="C358" s="81">
        <v>0</v>
      </c>
      <c r="D358" s="81">
        <v>0</v>
      </c>
      <c r="E358" s="81">
        <v>0</v>
      </c>
      <c r="F358" s="225" t="e">
        <f t="shared" si="97"/>
        <v>#DIV/0!</v>
      </c>
      <c r="G358" s="225" t="e">
        <f t="shared" si="98"/>
        <v>#DIV/0!</v>
      </c>
    </row>
    <row r="359" spans="1:7" x14ac:dyDescent="0.25">
      <c r="A359" s="213" t="s">
        <v>284</v>
      </c>
      <c r="B359" s="214"/>
      <c r="C359" s="162">
        <f>SUM(C360)</f>
        <v>30000</v>
      </c>
      <c r="D359" s="162">
        <f t="shared" ref="D359:E361" si="104">SUM(D360)</f>
        <v>0</v>
      </c>
      <c r="E359" s="162">
        <f t="shared" si="104"/>
        <v>0</v>
      </c>
      <c r="F359" s="225">
        <f t="shared" si="97"/>
        <v>0</v>
      </c>
      <c r="G359" s="225" t="e">
        <f t="shared" si="98"/>
        <v>#DIV/0!</v>
      </c>
    </row>
    <row r="360" spans="1:7" x14ac:dyDescent="0.25">
      <c r="A360" s="215" t="s">
        <v>285</v>
      </c>
      <c r="B360" s="216"/>
      <c r="C360" s="163">
        <f>SUM(C361)</f>
        <v>30000</v>
      </c>
      <c r="D360" s="163">
        <f t="shared" si="104"/>
        <v>0</v>
      </c>
      <c r="E360" s="163">
        <f t="shared" si="104"/>
        <v>0</v>
      </c>
      <c r="F360" s="225">
        <f t="shared" si="97"/>
        <v>0</v>
      </c>
      <c r="G360" s="225" t="e">
        <f t="shared" si="98"/>
        <v>#DIV/0!</v>
      </c>
    </row>
    <row r="361" spans="1:7" x14ac:dyDescent="0.25">
      <c r="A361" s="211" t="s">
        <v>286</v>
      </c>
      <c r="B361" s="212"/>
      <c r="C361" s="161">
        <f>SUM(C362)</f>
        <v>30000</v>
      </c>
      <c r="D361" s="161">
        <f t="shared" si="104"/>
        <v>0</v>
      </c>
      <c r="E361" s="161">
        <f t="shared" si="104"/>
        <v>0</v>
      </c>
      <c r="F361" s="225">
        <f t="shared" si="97"/>
        <v>0</v>
      </c>
      <c r="G361" s="225" t="e">
        <f t="shared" si="98"/>
        <v>#DIV/0!</v>
      </c>
    </row>
    <row r="362" spans="1:7" x14ac:dyDescent="0.25">
      <c r="A362" s="198" t="s">
        <v>287</v>
      </c>
      <c r="B362" s="200"/>
      <c r="C362" s="160">
        <f>SUM(C363)</f>
        <v>30000</v>
      </c>
      <c r="D362" s="160">
        <f t="shared" ref="D362:E362" si="105">SUM(D363)</f>
        <v>0</v>
      </c>
      <c r="E362" s="160">
        <f t="shared" si="105"/>
        <v>0</v>
      </c>
      <c r="F362" s="225">
        <f t="shared" si="97"/>
        <v>0</v>
      </c>
      <c r="G362" s="225" t="e">
        <f t="shared" si="98"/>
        <v>#DIV/0!</v>
      </c>
    </row>
    <row r="363" spans="1:7" x14ac:dyDescent="0.25">
      <c r="A363" s="14">
        <v>386</v>
      </c>
      <c r="B363" s="14" t="s">
        <v>281</v>
      </c>
      <c r="C363" s="81">
        <v>30000</v>
      </c>
      <c r="D363" s="81">
        <v>0</v>
      </c>
      <c r="E363" s="81">
        <v>0</v>
      </c>
      <c r="F363" s="225">
        <f t="shared" si="97"/>
        <v>0</v>
      </c>
      <c r="G363" s="225" t="e">
        <f t="shared" si="98"/>
        <v>#DIV/0!</v>
      </c>
    </row>
    <row r="364" spans="1:7" x14ac:dyDescent="0.25">
      <c r="A364" s="121" t="s">
        <v>184</v>
      </c>
      <c r="B364" s="122"/>
      <c r="C364" s="121">
        <f>SUM(C365)</f>
        <v>86288</v>
      </c>
      <c r="D364" s="121">
        <f t="shared" ref="D364:E367" si="106">SUM(D365)</f>
        <v>184500</v>
      </c>
      <c r="E364" s="121">
        <f t="shared" si="106"/>
        <v>90083.11</v>
      </c>
      <c r="F364" s="225">
        <f t="shared" ref="F364:F384" si="107">E364/C364*100</f>
        <v>104.3981897830521</v>
      </c>
      <c r="G364" s="225">
        <f t="shared" ref="G364:G384" si="108">E364/D364*100</f>
        <v>48.825533875338756</v>
      </c>
    </row>
    <row r="365" spans="1:7" x14ac:dyDescent="0.25">
      <c r="A365" s="130" t="s">
        <v>185</v>
      </c>
      <c r="B365" s="131"/>
      <c r="C365" s="162">
        <f>SUM(C366)</f>
        <v>86288</v>
      </c>
      <c r="D365" s="162">
        <f t="shared" si="106"/>
        <v>184500</v>
      </c>
      <c r="E365" s="162">
        <f t="shared" si="106"/>
        <v>90083.11</v>
      </c>
      <c r="F365" s="225">
        <f t="shared" si="107"/>
        <v>104.3981897830521</v>
      </c>
      <c r="G365" s="225">
        <f t="shared" si="108"/>
        <v>48.825533875338756</v>
      </c>
    </row>
    <row r="366" spans="1:7" x14ac:dyDescent="0.25">
      <c r="A366" s="128" t="s">
        <v>166</v>
      </c>
      <c r="B366" s="129"/>
      <c r="C366" s="163">
        <f>SUM(C367)</f>
        <v>86288</v>
      </c>
      <c r="D366" s="163">
        <f t="shared" si="106"/>
        <v>184500</v>
      </c>
      <c r="E366" s="163">
        <f t="shared" si="106"/>
        <v>90083.11</v>
      </c>
      <c r="F366" s="225">
        <f t="shared" si="107"/>
        <v>104.3981897830521</v>
      </c>
      <c r="G366" s="225">
        <f t="shared" si="108"/>
        <v>48.825533875338756</v>
      </c>
    </row>
    <row r="367" spans="1:7" x14ac:dyDescent="0.25">
      <c r="A367" s="126" t="s">
        <v>186</v>
      </c>
      <c r="B367" s="127"/>
      <c r="C367" s="161">
        <f>SUM(C368)</f>
        <v>86288</v>
      </c>
      <c r="D367" s="161">
        <f t="shared" si="106"/>
        <v>184500</v>
      </c>
      <c r="E367" s="161">
        <f t="shared" si="106"/>
        <v>90083.11</v>
      </c>
      <c r="F367" s="225">
        <f t="shared" si="107"/>
        <v>104.3981897830521</v>
      </c>
      <c r="G367" s="225">
        <f t="shared" si="108"/>
        <v>48.825533875338756</v>
      </c>
    </row>
    <row r="368" spans="1:7" x14ac:dyDescent="0.25">
      <c r="A368" s="114" t="s">
        <v>187</v>
      </c>
      <c r="B368" s="115"/>
      <c r="C368" s="160">
        <f>SUM(C369+C370+C371+C372)</f>
        <v>86288</v>
      </c>
      <c r="D368" s="160">
        <f>SUM(D369+D370+D371+D372)</f>
        <v>184500</v>
      </c>
      <c r="E368" s="160">
        <f>SUM(E369+E370+E371+E372)</f>
        <v>90083.11</v>
      </c>
      <c r="F368" s="225">
        <f t="shared" si="107"/>
        <v>104.3981897830521</v>
      </c>
      <c r="G368" s="225">
        <f t="shared" si="108"/>
        <v>48.825533875338756</v>
      </c>
    </row>
    <row r="369" spans="1:7" x14ac:dyDescent="0.25">
      <c r="A369" s="120">
        <v>311</v>
      </c>
      <c r="B369" s="193" t="s">
        <v>51</v>
      </c>
      <c r="C369" s="170">
        <v>71005</v>
      </c>
      <c r="D369" s="170">
        <v>152900</v>
      </c>
      <c r="E369" s="170">
        <v>76447.86</v>
      </c>
      <c r="F369" s="225">
        <f t="shared" si="107"/>
        <v>107.66546017886066</v>
      </c>
      <c r="G369" s="225">
        <f t="shared" si="108"/>
        <v>49.998600392413344</v>
      </c>
    </row>
    <row r="370" spans="1:7" x14ac:dyDescent="0.25">
      <c r="A370" s="120">
        <v>312</v>
      </c>
      <c r="B370" s="218" t="s">
        <v>52</v>
      </c>
      <c r="C370" s="170">
        <v>0</v>
      </c>
      <c r="D370" s="170">
        <v>0</v>
      </c>
      <c r="E370" s="170">
        <v>0</v>
      </c>
      <c r="F370" s="225" t="e">
        <f t="shared" si="107"/>
        <v>#DIV/0!</v>
      </c>
      <c r="G370" s="225" t="e">
        <f t="shared" si="108"/>
        <v>#DIV/0!</v>
      </c>
    </row>
    <row r="371" spans="1:7" x14ac:dyDescent="0.25">
      <c r="A371" s="120">
        <v>313</v>
      </c>
      <c r="B371" s="218" t="s">
        <v>53</v>
      </c>
      <c r="C371" s="170">
        <v>12035</v>
      </c>
      <c r="D371" s="170">
        <v>25230</v>
      </c>
      <c r="E371" s="170">
        <v>12613.86</v>
      </c>
      <c r="F371" s="225">
        <f t="shared" si="107"/>
        <v>104.80980473618612</v>
      </c>
      <c r="G371" s="225">
        <f t="shared" si="108"/>
        <v>49.995481569560049</v>
      </c>
    </row>
    <row r="372" spans="1:7" x14ac:dyDescent="0.25">
      <c r="A372" s="120">
        <v>321</v>
      </c>
      <c r="B372" s="218" t="s">
        <v>55</v>
      </c>
      <c r="C372" s="170">
        <v>3248</v>
      </c>
      <c r="D372" s="170">
        <v>6370</v>
      </c>
      <c r="E372" s="170">
        <v>1021.39</v>
      </c>
      <c r="F372" s="225">
        <f t="shared" si="107"/>
        <v>31.446736453201968</v>
      </c>
      <c r="G372" s="225">
        <f t="shared" si="108"/>
        <v>16.034379905808478</v>
      </c>
    </row>
    <row r="373" spans="1:7" x14ac:dyDescent="0.25">
      <c r="A373" s="329" t="s">
        <v>188</v>
      </c>
      <c r="B373" s="330"/>
      <c r="C373" s="164">
        <f>SUM(C374)</f>
        <v>907782</v>
      </c>
      <c r="D373" s="164">
        <f t="shared" ref="D373:E374" si="109">SUM(D374)</f>
        <v>1357500</v>
      </c>
      <c r="E373" s="164">
        <f t="shared" si="109"/>
        <v>152201.91</v>
      </c>
      <c r="F373" s="225">
        <f t="shared" si="107"/>
        <v>16.766350291149195</v>
      </c>
      <c r="G373" s="225">
        <f t="shared" si="108"/>
        <v>11.211927071823204</v>
      </c>
    </row>
    <row r="374" spans="1:7" x14ac:dyDescent="0.25">
      <c r="A374" s="124" t="s">
        <v>189</v>
      </c>
      <c r="B374" s="125"/>
      <c r="C374" s="157">
        <f>SUM(C375)</f>
        <v>907782</v>
      </c>
      <c r="D374" s="157">
        <f t="shared" si="109"/>
        <v>1357500</v>
      </c>
      <c r="E374" s="157">
        <f t="shared" si="109"/>
        <v>152201.91</v>
      </c>
      <c r="F374" s="225">
        <f t="shared" si="107"/>
        <v>16.766350291149195</v>
      </c>
      <c r="G374" s="225">
        <f t="shared" si="108"/>
        <v>11.211927071823204</v>
      </c>
    </row>
    <row r="375" spans="1:7" x14ac:dyDescent="0.25">
      <c r="A375" s="331" t="s">
        <v>166</v>
      </c>
      <c r="B375" s="332"/>
      <c r="C375" s="158">
        <f>SUM(C376+C385+C390+C393+C396)</f>
        <v>907782</v>
      </c>
      <c r="D375" s="158">
        <f>SUM(D376+D385+D390+D393+D396)</f>
        <v>1357500</v>
      </c>
      <c r="E375" s="158">
        <f>SUM(E376+E385+E390+E393+E396)</f>
        <v>152201.91</v>
      </c>
      <c r="F375" s="225">
        <f t="shared" si="107"/>
        <v>16.766350291149195</v>
      </c>
      <c r="G375" s="225">
        <f t="shared" si="108"/>
        <v>11.211927071823204</v>
      </c>
    </row>
    <row r="376" spans="1:7" x14ac:dyDescent="0.25">
      <c r="A376" s="337" t="s">
        <v>190</v>
      </c>
      <c r="B376" s="338"/>
      <c r="C376" s="159">
        <f>SUM(C377+C379+C381+C383)</f>
        <v>51247</v>
      </c>
      <c r="D376" s="159">
        <f>SUM(D377+D379+D381+D383)</f>
        <v>89500</v>
      </c>
      <c r="E376" s="159">
        <f>SUM(E377+E379+E381+E383)</f>
        <v>8034.2900000000009</v>
      </c>
      <c r="F376" s="225">
        <f t="shared" si="107"/>
        <v>15.677581126700101</v>
      </c>
      <c r="G376" s="225">
        <f t="shared" si="108"/>
        <v>8.9768603351955321</v>
      </c>
    </row>
    <row r="377" spans="1:7" x14ac:dyDescent="0.25">
      <c r="A377" s="117" t="s">
        <v>191</v>
      </c>
      <c r="B377" s="117"/>
      <c r="C377" s="156">
        <f>SUM(C378)</f>
        <v>20000</v>
      </c>
      <c r="D377" s="156">
        <f t="shared" ref="D377:E377" si="110">SUM(D378)</f>
        <v>22000</v>
      </c>
      <c r="E377" s="156">
        <f t="shared" si="110"/>
        <v>0</v>
      </c>
      <c r="F377" s="225">
        <f t="shared" si="107"/>
        <v>0</v>
      </c>
      <c r="G377" s="225">
        <f t="shared" si="108"/>
        <v>0</v>
      </c>
    </row>
    <row r="378" spans="1:7" x14ac:dyDescent="0.25">
      <c r="A378" s="119">
        <v>329</v>
      </c>
      <c r="B378" s="219" t="s">
        <v>58</v>
      </c>
      <c r="C378" s="170">
        <v>20000</v>
      </c>
      <c r="D378" s="170">
        <v>22000</v>
      </c>
      <c r="E378" s="170">
        <v>0</v>
      </c>
      <c r="F378" s="225">
        <f t="shared" si="107"/>
        <v>0</v>
      </c>
      <c r="G378" s="225">
        <f t="shared" si="108"/>
        <v>0</v>
      </c>
    </row>
    <row r="379" spans="1:7" x14ac:dyDescent="0.25">
      <c r="A379" s="117" t="s">
        <v>192</v>
      </c>
      <c r="B379" s="220"/>
      <c r="C379" s="156">
        <f>SUM(C380)</f>
        <v>0</v>
      </c>
      <c r="D379" s="156">
        <f t="shared" ref="D379:E379" si="111">SUM(D380)</f>
        <v>20000</v>
      </c>
      <c r="E379" s="156">
        <f t="shared" si="111"/>
        <v>0</v>
      </c>
      <c r="F379" s="225" t="e">
        <f t="shared" si="107"/>
        <v>#DIV/0!</v>
      </c>
      <c r="G379" s="225">
        <f t="shared" si="108"/>
        <v>0</v>
      </c>
    </row>
    <row r="380" spans="1:7" x14ac:dyDescent="0.25">
      <c r="A380" s="175">
        <v>385</v>
      </c>
      <c r="B380" s="219" t="s">
        <v>72</v>
      </c>
      <c r="C380" s="170">
        <v>0</v>
      </c>
      <c r="D380" s="170">
        <v>20000</v>
      </c>
      <c r="E380" s="170">
        <v>0</v>
      </c>
      <c r="F380" s="225" t="e">
        <f t="shared" si="107"/>
        <v>#DIV/0!</v>
      </c>
      <c r="G380" s="225">
        <f t="shared" si="108"/>
        <v>0</v>
      </c>
    </row>
    <row r="381" spans="1:7" x14ac:dyDescent="0.25">
      <c r="A381" s="118" t="s">
        <v>193</v>
      </c>
      <c r="B381" s="220" t="s">
        <v>194</v>
      </c>
      <c r="C381" s="156">
        <f>SUM(C382)</f>
        <v>24556</v>
      </c>
      <c r="D381" s="156">
        <f t="shared" ref="D381:E381" si="112">SUM(D382)</f>
        <v>33000</v>
      </c>
      <c r="E381" s="156">
        <f t="shared" si="112"/>
        <v>6504.35</v>
      </c>
      <c r="F381" s="225">
        <f t="shared" si="107"/>
        <v>26.487823749796384</v>
      </c>
      <c r="G381" s="225">
        <f t="shared" si="108"/>
        <v>19.710151515151516</v>
      </c>
    </row>
    <row r="382" spans="1:7" x14ac:dyDescent="0.25">
      <c r="A382" s="175">
        <v>329</v>
      </c>
      <c r="B382" s="219" t="s">
        <v>58</v>
      </c>
      <c r="C382" s="170">
        <v>24556</v>
      </c>
      <c r="D382" s="170">
        <v>33000</v>
      </c>
      <c r="E382" s="170">
        <v>6504.35</v>
      </c>
      <c r="F382" s="225">
        <f t="shared" si="107"/>
        <v>26.487823749796384</v>
      </c>
      <c r="G382" s="225">
        <f t="shared" si="108"/>
        <v>19.710151515151516</v>
      </c>
    </row>
    <row r="383" spans="1:7" x14ac:dyDescent="0.25">
      <c r="A383" s="118" t="s">
        <v>195</v>
      </c>
      <c r="B383" s="220"/>
      <c r="C383" s="156">
        <f>SUM(C384)</f>
        <v>6691</v>
      </c>
      <c r="D383" s="156">
        <f t="shared" ref="D383:E383" si="113">SUM(D384)</f>
        <v>14500</v>
      </c>
      <c r="E383" s="156">
        <f t="shared" si="113"/>
        <v>1529.94</v>
      </c>
      <c r="F383" s="225">
        <f t="shared" si="107"/>
        <v>22.865640412494397</v>
      </c>
      <c r="G383" s="225">
        <f t="shared" si="108"/>
        <v>10.551310344827588</v>
      </c>
    </row>
    <row r="384" spans="1:7" x14ac:dyDescent="0.25">
      <c r="A384" s="175">
        <v>381</v>
      </c>
      <c r="B384" s="219" t="s">
        <v>69</v>
      </c>
      <c r="C384" s="170">
        <v>6691</v>
      </c>
      <c r="D384" s="170">
        <v>14500</v>
      </c>
      <c r="E384" s="170">
        <v>1529.94</v>
      </c>
      <c r="F384" s="225">
        <f t="shared" si="107"/>
        <v>22.865640412494397</v>
      </c>
      <c r="G384" s="225">
        <f t="shared" si="108"/>
        <v>10.551310344827588</v>
      </c>
    </row>
    <row r="385" spans="1:9" x14ac:dyDescent="0.25">
      <c r="A385" s="123" t="s">
        <v>196</v>
      </c>
      <c r="B385" s="221"/>
      <c r="C385" s="159">
        <f>SUM(C386+C388)</f>
        <v>24000</v>
      </c>
      <c r="D385" s="159">
        <f>SUM(D386+D388)</f>
        <v>40000</v>
      </c>
      <c r="E385" s="159">
        <f>SUM(E386+E388)</f>
        <v>32000</v>
      </c>
      <c r="F385" s="225">
        <f t="shared" ref="F385:F402" si="114">E385/C385*100</f>
        <v>133.33333333333331</v>
      </c>
      <c r="G385" s="225">
        <f t="shared" ref="G385:G402" si="115">E385/D385*100</f>
        <v>80</v>
      </c>
    </row>
    <row r="386" spans="1:9" x14ac:dyDescent="0.25">
      <c r="A386" s="118" t="s">
        <v>197</v>
      </c>
      <c r="B386" s="220"/>
      <c r="C386" s="156">
        <f>SUM(C387)</f>
        <v>0</v>
      </c>
      <c r="D386" s="156">
        <f t="shared" ref="D386:E386" si="116">SUM(D387)</f>
        <v>0</v>
      </c>
      <c r="E386" s="156">
        <f t="shared" si="116"/>
        <v>0</v>
      </c>
      <c r="F386" s="225" t="e">
        <f t="shared" si="114"/>
        <v>#DIV/0!</v>
      </c>
      <c r="G386" s="225" t="e">
        <f t="shared" si="115"/>
        <v>#DIV/0!</v>
      </c>
    </row>
    <row r="387" spans="1:9" x14ac:dyDescent="0.25">
      <c r="A387" s="175">
        <v>323</v>
      </c>
      <c r="B387" s="219" t="s">
        <v>57</v>
      </c>
      <c r="C387" s="170">
        <v>0</v>
      </c>
      <c r="D387" s="170">
        <v>0</v>
      </c>
      <c r="E387" s="170">
        <v>0</v>
      </c>
      <c r="F387" s="225" t="e">
        <f t="shared" si="114"/>
        <v>#DIV/0!</v>
      </c>
      <c r="G387" s="225" t="e">
        <f t="shared" si="115"/>
        <v>#DIV/0!</v>
      </c>
    </row>
    <row r="388" spans="1:9" x14ac:dyDescent="0.25">
      <c r="A388" s="118" t="s">
        <v>198</v>
      </c>
      <c r="B388" s="220"/>
      <c r="C388" s="156">
        <f>SUM(C389)</f>
        <v>24000</v>
      </c>
      <c r="D388" s="156">
        <f t="shared" ref="D388:E388" si="117">SUM(D389)</f>
        <v>40000</v>
      </c>
      <c r="E388" s="156">
        <f t="shared" si="117"/>
        <v>32000</v>
      </c>
      <c r="F388" s="225">
        <f t="shared" si="114"/>
        <v>133.33333333333331</v>
      </c>
      <c r="G388" s="225">
        <f t="shared" si="115"/>
        <v>80</v>
      </c>
    </row>
    <row r="389" spans="1:9" x14ac:dyDescent="0.25">
      <c r="A389" s="175">
        <v>381</v>
      </c>
      <c r="B389" s="219" t="s">
        <v>69</v>
      </c>
      <c r="C389" s="170">
        <v>24000</v>
      </c>
      <c r="D389" s="170">
        <v>40000</v>
      </c>
      <c r="E389" s="170">
        <v>32000</v>
      </c>
      <c r="F389" s="225">
        <f t="shared" si="114"/>
        <v>133.33333333333331</v>
      </c>
      <c r="G389" s="225">
        <f t="shared" si="115"/>
        <v>80</v>
      </c>
    </row>
    <row r="390" spans="1:9" x14ac:dyDescent="0.25">
      <c r="A390" s="123" t="s">
        <v>199</v>
      </c>
      <c r="B390" s="221"/>
      <c r="C390" s="159">
        <f>SUM(C391)</f>
        <v>35616</v>
      </c>
      <c r="D390" s="159">
        <f t="shared" ref="D390:E391" si="118">SUM(D391)</f>
        <v>12000</v>
      </c>
      <c r="E390" s="159">
        <f t="shared" si="118"/>
        <v>0</v>
      </c>
      <c r="F390" s="225">
        <f t="shared" si="114"/>
        <v>0</v>
      </c>
      <c r="G390" s="225">
        <f t="shared" si="115"/>
        <v>0</v>
      </c>
    </row>
    <row r="391" spans="1:9" x14ac:dyDescent="0.25">
      <c r="A391" s="118" t="s">
        <v>200</v>
      </c>
      <c r="B391" s="220"/>
      <c r="C391" s="156">
        <f>SUM(C392)</f>
        <v>35616</v>
      </c>
      <c r="D391" s="156">
        <f t="shared" si="118"/>
        <v>12000</v>
      </c>
      <c r="E391" s="156">
        <f t="shared" si="118"/>
        <v>0</v>
      </c>
      <c r="F391" s="225">
        <f t="shared" si="114"/>
        <v>0</v>
      </c>
      <c r="G391" s="225">
        <f t="shared" si="115"/>
        <v>0</v>
      </c>
    </row>
    <row r="392" spans="1:9" x14ac:dyDescent="0.25">
      <c r="A392" s="175">
        <v>329</v>
      </c>
      <c r="B392" s="219" t="s">
        <v>58</v>
      </c>
      <c r="C392" s="170">
        <v>35616</v>
      </c>
      <c r="D392" s="170">
        <v>12000</v>
      </c>
      <c r="E392" s="170">
        <v>0</v>
      </c>
      <c r="F392" s="225">
        <f t="shared" si="114"/>
        <v>0</v>
      </c>
      <c r="G392" s="225">
        <f t="shared" si="115"/>
        <v>0</v>
      </c>
    </row>
    <row r="393" spans="1:9" x14ac:dyDescent="0.25">
      <c r="A393" s="123" t="s">
        <v>201</v>
      </c>
      <c r="B393" s="221"/>
      <c r="C393" s="159">
        <f>SUM(C394)</f>
        <v>0</v>
      </c>
      <c r="D393" s="159">
        <f t="shared" ref="D393:E394" si="119">SUM(D394)</f>
        <v>10000</v>
      </c>
      <c r="E393" s="159">
        <f t="shared" si="119"/>
        <v>5000</v>
      </c>
      <c r="F393" s="225" t="e">
        <f t="shared" si="114"/>
        <v>#DIV/0!</v>
      </c>
      <c r="G393" s="225">
        <f t="shared" si="115"/>
        <v>50</v>
      </c>
    </row>
    <row r="394" spans="1:9" x14ac:dyDescent="0.25">
      <c r="A394" s="118" t="s">
        <v>202</v>
      </c>
      <c r="B394" s="220"/>
      <c r="C394" s="156">
        <f>SUM(C395)</f>
        <v>0</v>
      </c>
      <c r="D394" s="156">
        <f t="shared" si="119"/>
        <v>10000</v>
      </c>
      <c r="E394" s="156">
        <f t="shared" si="119"/>
        <v>5000</v>
      </c>
      <c r="F394" s="225" t="e">
        <f t="shared" si="114"/>
        <v>#DIV/0!</v>
      </c>
      <c r="G394" s="225">
        <f t="shared" si="115"/>
        <v>50</v>
      </c>
    </row>
    <row r="395" spans="1:9" x14ac:dyDescent="0.25">
      <c r="A395" s="175">
        <v>329</v>
      </c>
      <c r="B395" s="219" t="s">
        <v>58</v>
      </c>
      <c r="C395" s="170">
        <v>0</v>
      </c>
      <c r="D395" s="170">
        <v>10000</v>
      </c>
      <c r="E395" s="170">
        <v>5000</v>
      </c>
      <c r="F395" s="225" t="e">
        <f t="shared" si="114"/>
        <v>#DIV/0!</v>
      </c>
      <c r="G395" s="225">
        <f t="shared" si="115"/>
        <v>50</v>
      </c>
    </row>
    <row r="396" spans="1:9" x14ac:dyDescent="0.25">
      <c r="A396" s="123" t="s">
        <v>203</v>
      </c>
      <c r="B396" s="221"/>
      <c r="C396" s="159">
        <f>SUM(C397+C401)</f>
        <v>796919</v>
      </c>
      <c r="D396" s="159">
        <f>SUM(D397+D401)</f>
        <v>1206000</v>
      </c>
      <c r="E396" s="159">
        <f>SUM(E397+E401)</f>
        <v>107167.62</v>
      </c>
      <c r="F396" s="225">
        <f t="shared" si="114"/>
        <v>13.44774312069357</v>
      </c>
      <c r="G396" s="225">
        <f t="shared" si="115"/>
        <v>8.8862039800995021</v>
      </c>
    </row>
    <row r="397" spans="1:9" x14ac:dyDescent="0.25">
      <c r="A397" s="118" t="s">
        <v>204</v>
      </c>
      <c r="B397" s="220"/>
      <c r="C397" s="156">
        <f>SUM(C398+C399+C400)</f>
        <v>29540</v>
      </c>
      <c r="D397" s="156">
        <f>SUM(D398+D399+D400)</f>
        <v>56000</v>
      </c>
      <c r="E397" s="156">
        <f>SUM(E398+E399+E400)</f>
        <v>18951.989999999998</v>
      </c>
      <c r="F397" s="225">
        <f t="shared" si="114"/>
        <v>64.157041299932288</v>
      </c>
      <c r="G397" s="225">
        <f t="shared" si="115"/>
        <v>33.842839285714284</v>
      </c>
    </row>
    <row r="398" spans="1:9" ht="18" customHeight="1" x14ac:dyDescent="0.25">
      <c r="A398" s="175">
        <v>322</v>
      </c>
      <c r="B398" s="219" t="s">
        <v>56</v>
      </c>
      <c r="C398" s="170">
        <v>19659</v>
      </c>
      <c r="D398" s="170">
        <v>41000</v>
      </c>
      <c r="E398" s="170">
        <v>12107.38</v>
      </c>
      <c r="F398" s="225">
        <f t="shared" si="114"/>
        <v>61.586957627549722</v>
      </c>
      <c r="G398" s="225">
        <f t="shared" si="115"/>
        <v>29.53019512195122</v>
      </c>
    </row>
    <row r="399" spans="1:9" x14ac:dyDescent="0.25">
      <c r="A399" s="175">
        <v>323</v>
      </c>
      <c r="B399" s="219" t="s">
        <v>57</v>
      </c>
      <c r="C399" s="170">
        <v>9881</v>
      </c>
      <c r="D399" s="170">
        <v>12000</v>
      </c>
      <c r="E399" s="170">
        <v>1867.35</v>
      </c>
      <c r="F399" s="225">
        <f t="shared" si="114"/>
        <v>18.898390851128426</v>
      </c>
      <c r="G399" s="225">
        <f t="shared" si="115"/>
        <v>15.561249999999999</v>
      </c>
      <c r="H399" s="299"/>
      <c r="I399" s="299"/>
    </row>
    <row r="400" spans="1:9" x14ac:dyDescent="0.25">
      <c r="A400" s="175">
        <v>329</v>
      </c>
      <c r="B400" s="219" t="s">
        <v>58</v>
      </c>
      <c r="C400" s="170">
        <v>0</v>
      </c>
      <c r="D400" s="170">
        <v>3000</v>
      </c>
      <c r="E400" s="170">
        <v>4977.26</v>
      </c>
      <c r="F400" s="225" t="e">
        <f t="shared" si="114"/>
        <v>#DIV/0!</v>
      </c>
      <c r="G400" s="225">
        <f t="shared" si="115"/>
        <v>165.90866666666668</v>
      </c>
    </row>
    <row r="401" spans="1:7" x14ac:dyDescent="0.25">
      <c r="A401" s="117" t="s">
        <v>205</v>
      </c>
      <c r="B401" s="220"/>
      <c r="C401" s="156">
        <f>SUM(C402+C403+C404)</f>
        <v>767379</v>
      </c>
      <c r="D401" s="156">
        <f>SUM(D402+D403+D404)</f>
        <v>1150000</v>
      </c>
      <c r="E401" s="156">
        <f>SUM(E402+E403+E404)</f>
        <v>88215.63</v>
      </c>
      <c r="F401" s="225">
        <f t="shared" si="114"/>
        <v>11.495705511878747</v>
      </c>
      <c r="G401" s="225">
        <f t="shared" si="115"/>
        <v>7.6709243478260873</v>
      </c>
    </row>
    <row r="402" spans="1:7" x14ac:dyDescent="0.25">
      <c r="A402" s="175">
        <v>421</v>
      </c>
      <c r="B402" s="219" t="s">
        <v>78</v>
      </c>
      <c r="C402" s="170">
        <v>767379</v>
      </c>
      <c r="D402" s="170">
        <v>1150000</v>
      </c>
      <c r="E402" s="170">
        <v>88215.63</v>
      </c>
      <c r="F402" s="225">
        <f t="shared" si="114"/>
        <v>11.495705511878747</v>
      </c>
      <c r="G402" s="225">
        <f t="shared" si="115"/>
        <v>7.6709243478260873</v>
      </c>
    </row>
    <row r="403" spans="1:7" x14ac:dyDescent="0.25">
      <c r="A403" s="175">
        <v>422</v>
      </c>
      <c r="B403" s="219" t="s">
        <v>245</v>
      </c>
      <c r="C403" s="170">
        <v>0</v>
      </c>
      <c r="D403" s="170">
        <v>0</v>
      </c>
      <c r="E403" s="170">
        <v>0</v>
      </c>
      <c r="F403" s="225" t="e">
        <f t="shared" ref="F403:F404" si="120">E403/C403*100</f>
        <v>#DIV/0!</v>
      </c>
      <c r="G403" s="225" t="e">
        <f t="shared" ref="G403:G404" si="121">E403/D403*100</f>
        <v>#DIV/0!</v>
      </c>
    </row>
    <row r="404" spans="1:7" x14ac:dyDescent="0.25">
      <c r="A404" s="226">
        <v>451</v>
      </c>
      <c r="B404" s="229" t="s">
        <v>206</v>
      </c>
      <c r="C404" s="182">
        <v>0</v>
      </c>
      <c r="D404" s="182">
        <v>0</v>
      </c>
      <c r="E404" s="182">
        <v>0</v>
      </c>
      <c r="F404" s="225" t="e">
        <f t="shared" si="120"/>
        <v>#DIV/0!</v>
      </c>
      <c r="G404" s="225" t="e">
        <f t="shared" si="121"/>
        <v>#DIV/0!</v>
      </c>
    </row>
    <row r="405" spans="1:7" x14ac:dyDescent="0.25">
      <c r="A405" s="328" t="s">
        <v>207</v>
      </c>
      <c r="B405" s="328"/>
      <c r="C405" s="328"/>
      <c r="D405" s="328"/>
      <c r="E405" s="328"/>
      <c r="F405" s="328"/>
      <c r="G405" s="328"/>
    </row>
    <row r="406" spans="1:7" x14ac:dyDescent="0.25">
      <c r="A406" s="333" t="s">
        <v>306</v>
      </c>
      <c r="B406" s="333"/>
      <c r="C406" s="333"/>
      <c r="D406" s="333"/>
      <c r="E406" s="333"/>
      <c r="F406" s="333"/>
      <c r="G406" s="333"/>
    </row>
    <row r="407" spans="1:7" x14ac:dyDescent="0.25">
      <c r="A407" s="311" t="s">
        <v>248</v>
      </c>
      <c r="B407" s="312"/>
      <c r="C407" s="312"/>
      <c r="D407" s="312"/>
      <c r="E407" s="312"/>
      <c r="F407" s="313"/>
      <c r="G407" s="313"/>
    </row>
    <row r="408" spans="1:7" x14ac:dyDescent="0.25">
      <c r="A408" s="311"/>
      <c r="B408" s="312"/>
      <c r="C408" s="312"/>
      <c r="D408" s="312"/>
      <c r="E408" s="312"/>
      <c r="F408" s="313"/>
      <c r="G408" s="313"/>
    </row>
    <row r="409" spans="1:7" x14ac:dyDescent="0.25">
      <c r="A409" s="311"/>
      <c r="B409" s="312"/>
      <c r="C409" s="314"/>
      <c r="D409" s="312"/>
      <c r="E409" s="312"/>
      <c r="F409" s="313"/>
      <c r="G409" s="313"/>
    </row>
    <row r="410" spans="1:7" x14ac:dyDescent="0.25">
      <c r="A410" s="334"/>
      <c r="B410" s="334"/>
      <c r="C410" s="314"/>
      <c r="D410" s="312"/>
      <c r="E410" s="312"/>
      <c r="F410" s="313"/>
      <c r="G410" s="313"/>
    </row>
    <row r="411" spans="1:7" ht="15" customHeight="1" x14ac:dyDescent="0.25">
      <c r="A411" s="315" t="s">
        <v>310</v>
      </c>
      <c r="B411" s="315"/>
      <c r="C411" s="323">
        <v>40000</v>
      </c>
      <c r="D411" s="312"/>
      <c r="E411" s="312"/>
      <c r="F411" s="313"/>
      <c r="G411" s="313"/>
    </row>
    <row r="412" spans="1:7" x14ac:dyDescent="0.25">
      <c r="A412" s="311"/>
      <c r="B412" s="316" t="s">
        <v>208</v>
      </c>
      <c r="C412" s="314">
        <f>SUM(C409:C411)</f>
        <v>40000</v>
      </c>
      <c r="D412" s="312"/>
      <c r="E412" s="312"/>
      <c r="F412" s="313"/>
      <c r="G412" s="313"/>
    </row>
    <row r="413" spans="1:7" ht="27.75" customHeight="1" x14ac:dyDescent="0.25">
      <c r="A413" s="311"/>
      <c r="B413" s="312"/>
      <c r="C413" s="321"/>
      <c r="D413" s="312"/>
      <c r="E413" s="312"/>
      <c r="F413" s="313"/>
      <c r="G413" s="313"/>
    </row>
    <row r="414" spans="1:7" x14ac:dyDescent="0.25">
      <c r="A414" s="311" t="s">
        <v>209</v>
      </c>
      <c r="B414" s="312"/>
      <c r="C414" s="321"/>
      <c r="D414" s="312"/>
      <c r="E414" s="312"/>
      <c r="F414" s="313"/>
      <c r="G414" s="313"/>
    </row>
    <row r="415" spans="1:7" x14ac:dyDescent="0.25">
      <c r="A415" s="222" t="s">
        <v>279</v>
      </c>
      <c r="B415" s="6"/>
      <c r="C415" s="314">
        <v>7895.18</v>
      </c>
      <c r="D415" s="312"/>
      <c r="E415" s="312"/>
      <c r="F415" s="313"/>
      <c r="G415" s="313"/>
    </row>
    <row r="416" spans="1:7" x14ac:dyDescent="0.25">
      <c r="A416" s="317" t="s">
        <v>259</v>
      </c>
      <c r="B416" s="318"/>
      <c r="C416" s="324">
        <v>162743.5</v>
      </c>
      <c r="D416" s="312"/>
      <c r="E416" s="312"/>
      <c r="F416" s="313"/>
      <c r="G416" s="313"/>
    </row>
    <row r="417" spans="1:13" ht="15" customHeight="1" x14ac:dyDescent="0.25">
      <c r="A417" s="315" t="s">
        <v>277</v>
      </c>
      <c r="B417" s="315"/>
      <c r="C417" s="323">
        <v>2410.65</v>
      </c>
      <c r="D417" s="312"/>
      <c r="E417" s="312"/>
      <c r="F417" s="313"/>
      <c r="G417" s="313"/>
    </row>
    <row r="418" spans="1:13" ht="31.5" customHeight="1" x14ac:dyDescent="0.25">
      <c r="A418" s="311"/>
      <c r="B418" s="316" t="s">
        <v>208</v>
      </c>
      <c r="C418" s="314">
        <f>SUM(C415:C417)</f>
        <v>173049.33</v>
      </c>
      <c r="D418" s="312"/>
      <c r="E418" s="312"/>
      <c r="F418" s="313"/>
      <c r="G418" s="313"/>
    </row>
    <row r="419" spans="1:13" x14ac:dyDescent="0.25">
      <c r="A419" s="311"/>
      <c r="B419" s="316"/>
      <c r="C419" s="314"/>
      <c r="D419" s="312"/>
      <c r="E419" s="312"/>
      <c r="F419" s="313"/>
      <c r="G419" s="313"/>
    </row>
    <row r="420" spans="1:13" x14ac:dyDescent="0.25">
      <c r="A420" s="336" t="s">
        <v>210</v>
      </c>
      <c r="B420" s="336"/>
      <c r="C420" s="336"/>
      <c r="D420" s="336"/>
      <c r="E420" s="336"/>
      <c r="F420" s="336"/>
      <c r="G420" s="336"/>
      <c r="J420" s="238"/>
      <c r="K420" s="238"/>
      <c r="L420" s="238"/>
      <c r="M420" s="238"/>
    </row>
    <row r="421" spans="1:13" x14ac:dyDescent="0.25">
      <c r="A421" s="311" t="s">
        <v>309</v>
      </c>
      <c r="B421" s="312"/>
      <c r="C421" s="321"/>
      <c r="D421" s="312"/>
      <c r="E421" s="312"/>
      <c r="F421" s="290"/>
      <c r="G421" s="290"/>
      <c r="J421" s="238"/>
      <c r="K421" s="238"/>
      <c r="L421" s="238"/>
      <c r="M421" s="238"/>
    </row>
    <row r="422" spans="1:13" x14ac:dyDescent="0.25">
      <c r="A422" s="311" t="s">
        <v>211</v>
      </c>
      <c r="B422" s="312"/>
      <c r="C422" s="314">
        <v>6.31</v>
      </c>
      <c r="D422" s="312"/>
      <c r="E422" s="312"/>
      <c r="F422" s="290"/>
      <c r="G422" s="290"/>
      <c r="J422" s="238"/>
      <c r="K422" s="238"/>
      <c r="L422" s="238"/>
      <c r="M422" s="238"/>
    </row>
    <row r="423" spans="1:13" x14ac:dyDescent="0.25">
      <c r="A423" s="311" t="s">
        <v>212</v>
      </c>
      <c r="B423" s="312"/>
      <c r="C423" s="314">
        <v>6.68</v>
      </c>
      <c r="D423" s="312"/>
      <c r="E423" s="312"/>
      <c r="F423" s="290"/>
      <c r="G423" s="290"/>
      <c r="J423" s="238"/>
      <c r="K423" s="238"/>
      <c r="L423" s="238"/>
      <c r="M423" s="238"/>
    </row>
    <row r="424" spans="1:13" x14ac:dyDescent="0.25">
      <c r="A424" s="311" t="s">
        <v>264</v>
      </c>
      <c r="B424" s="312"/>
      <c r="C424" s="314">
        <v>0</v>
      </c>
      <c r="D424" s="312"/>
      <c r="E424" s="312"/>
      <c r="F424" s="290"/>
      <c r="G424" s="290"/>
      <c r="J424" s="238"/>
      <c r="K424" s="238"/>
      <c r="L424" s="238"/>
      <c r="M424" s="238"/>
    </row>
    <row r="425" spans="1:13" x14ac:dyDescent="0.25">
      <c r="A425" s="311" t="s">
        <v>265</v>
      </c>
      <c r="B425" s="312"/>
      <c r="C425" s="314">
        <v>1625</v>
      </c>
      <c r="D425" s="312"/>
      <c r="E425" s="312"/>
      <c r="F425" s="290"/>
      <c r="G425" s="290"/>
      <c r="J425" s="238"/>
      <c r="K425" s="238"/>
      <c r="L425" s="238"/>
      <c r="M425" s="238"/>
    </row>
    <row r="426" spans="1:13" x14ac:dyDescent="0.25">
      <c r="A426" s="311" t="s">
        <v>288</v>
      </c>
      <c r="B426" s="312"/>
      <c r="C426" s="314">
        <v>13480.39</v>
      </c>
      <c r="D426" s="312"/>
      <c r="E426" s="312"/>
      <c r="F426" s="290"/>
      <c r="G426" s="290"/>
      <c r="J426" s="238"/>
      <c r="K426" s="238"/>
      <c r="L426" s="238"/>
    </row>
    <row r="427" spans="1:13" x14ac:dyDescent="0.25">
      <c r="A427" s="311" t="s">
        <v>307</v>
      </c>
      <c r="B427" s="312"/>
      <c r="C427" s="314">
        <v>165500</v>
      </c>
      <c r="D427" s="312"/>
      <c r="E427" s="312"/>
      <c r="F427" s="290"/>
      <c r="G427" s="290"/>
    </row>
    <row r="428" spans="1:13" x14ac:dyDescent="0.25">
      <c r="A428" s="311" t="s">
        <v>289</v>
      </c>
      <c r="B428" s="312"/>
      <c r="C428" s="314">
        <v>94002.8</v>
      </c>
      <c r="D428" s="312"/>
      <c r="E428" s="312"/>
      <c r="F428" s="290"/>
      <c r="G428" s="290"/>
    </row>
    <row r="429" spans="1:13" x14ac:dyDescent="0.25">
      <c r="A429" s="311" t="s">
        <v>213</v>
      </c>
      <c r="B429" s="312"/>
      <c r="C429" s="314">
        <v>28770.23</v>
      </c>
      <c r="D429" s="312"/>
      <c r="E429" s="312"/>
      <c r="F429" s="290"/>
      <c r="G429" s="290"/>
    </row>
    <row r="430" spans="1:13" x14ac:dyDescent="0.25">
      <c r="A430" s="311" t="s">
        <v>214</v>
      </c>
      <c r="B430" s="312"/>
      <c r="C430" s="314">
        <v>1228.1500000000001</v>
      </c>
      <c r="D430" s="312"/>
      <c r="E430" s="312"/>
      <c r="F430" s="290"/>
      <c r="G430" s="290"/>
    </row>
    <row r="431" spans="1:13" x14ac:dyDescent="0.25">
      <c r="A431" s="311" t="s">
        <v>215</v>
      </c>
      <c r="B431" s="312"/>
      <c r="C431" s="314">
        <v>0</v>
      </c>
      <c r="D431" s="312"/>
      <c r="E431" s="312"/>
      <c r="F431" s="290"/>
      <c r="G431" s="290"/>
    </row>
    <row r="432" spans="1:13" x14ac:dyDescent="0.25">
      <c r="A432" s="311" t="s">
        <v>216</v>
      </c>
      <c r="B432" s="312"/>
      <c r="C432" s="314">
        <v>0</v>
      </c>
      <c r="D432" s="312"/>
      <c r="E432" s="312"/>
      <c r="F432" s="290"/>
      <c r="G432" s="290"/>
    </row>
    <row r="433" spans="1:7" x14ac:dyDescent="0.25">
      <c r="A433" s="311" t="s">
        <v>217</v>
      </c>
      <c r="B433" s="312"/>
      <c r="C433" s="314">
        <v>38972.65</v>
      </c>
      <c r="D433" s="312"/>
      <c r="E433" s="312"/>
      <c r="F433" s="290"/>
      <c r="G433" s="290"/>
    </row>
    <row r="434" spans="1:7" x14ac:dyDescent="0.25">
      <c r="A434" s="311" t="s">
        <v>249</v>
      </c>
      <c r="B434" s="312"/>
      <c r="C434" s="314">
        <v>2970</v>
      </c>
      <c r="D434" s="312"/>
      <c r="E434" s="312"/>
      <c r="F434" s="290"/>
      <c r="G434" s="290"/>
    </row>
    <row r="435" spans="1:7" x14ac:dyDescent="0.25">
      <c r="A435" s="311" t="s">
        <v>278</v>
      </c>
      <c r="B435" s="312"/>
      <c r="C435" s="314">
        <v>86542.95</v>
      </c>
      <c r="D435" s="312"/>
      <c r="E435" s="312"/>
      <c r="F435" s="290"/>
      <c r="G435" s="290"/>
    </row>
    <row r="436" spans="1:7" x14ac:dyDescent="0.25">
      <c r="A436" s="311" t="s">
        <v>308</v>
      </c>
      <c r="B436" s="312"/>
      <c r="C436" s="314">
        <v>1404.59</v>
      </c>
      <c r="D436" s="312"/>
      <c r="E436" s="312"/>
      <c r="F436" s="290"/>
      <c r="G436" s="290"/>
    </row>
    <row r="437" spans="1:7" x14ac:dyDescent="0.25">
      <c r="A437" s="311" t="s">
        <v>218</v>
      </c>
      <c r="B437" s="312"/>
      <c r="C437" s="314">
        <v>55805.62</v>
      </c>
      <c r="D437" s="312"/>
      <c r="E437" s="312"/>
      <c r="F437" s="290"/>
      <c r="G437" s="290"/>
    </row>
    <row r="438" spans="1:7" x14ac:dyDescent="0.25">
      <c r="A438" s="311" t="s">
        <v>219</v>
      </c>
      <c r="B438" s="312"/>
      <c r="C438" s="314">
        <v>12864.6</v>
      </c>
      <c r="D438" s="312"/>
      <c r="E438" s="312"/>
      <c r="F438" s="290"/>
      <c r="G438" s="290"/>
    </row>
    <row r="439" spans="1:7" x14ac:dyDescent="0.25">
      <c r="A439" s="311" t="s">
        <v>220</v>
      </c>
      <c r="B439" s="312"/>
      <c r="C439" s="314">
        <v>0</v>
      </c>
      <c r="D439" s="312"/>
      <c r="E439" s="312"/>
      <c r="F439" s="290"/>
      <c r="G439" s="290"/>
    </row>
    <row r="440" spans="1:7" x14ac:dyDescent="0.25">
      <c r="A440" s="311" t="s">
        <v>221</v>
      </c>
      <c r="B440" s="312"/>
      <c r="C440" s="314">
        <v>22569.13</v>
      </c>
      <c r="D440" s="312"/>
      <c r="E440" s="312"/>
      <c r="F440" s="290"/>
      <c r="G440" s="290"/>
    </row>
    <row r="441" spans="1:7" x14ac:dyDescent="0.25">
      <c r="A441" s="311" t="s">
        <v>222</v>
      </c>
      <c r="B441" s="312"/>
      <c r="C441" s="314">
        <v>1791.04</v>
      </c>
      <c r="D441" s="312"/>
      <c r="E441" s="312"/>
      <c r="F441" s="290"/>
      <c r="G441" s="290"/>
    </row>
    <row r="442" spans="1:7" x14ac:dyDescent="0.25">
      <c r="A442" s="311" t="s">
        <v>223</v>
      </c>
      <c r="B442" s="312"/>
      <c r="C442" s="314">
        <v>451302.31</v>
      </c>
      <c r="D442" s="312"/>
      <c r="E442" s="312"/>
      <c r="F442" s="290"/>
      <c r="G442" s="290"/>
    </row>
    <row r="443" spans="1:7" x14ac:dyDescent="0.25">
      <c r="A443" s="311" t="s">
        <v>224</v>
      </c>
      <c r="B443" s="312"/>
      <c r="C443" s="314">
        <v>3600</v>
      </c>
      <c r="D443" s="312"/>
      <c r="E443" s="312"/>
      <c r="F443" s="290"/>
      <c r="G443" s="290"/>
    </row>
    <row r="444" spans="1:7" x14ac:dyDescent="0.25">
      <c r="A444" s="319" t="s">
        <v>225</v>
      </c>
      <c r="B444" s="320"/>
      <c r="C444" s="323">
        <v>1422164.77</v>
      </c>
      <c r="D444" s="312"/>
      <c r="E444" s="312"/>
      <c r="F444" s="290"/>
      <c r="G444" s="290"/>
    </row>
    <row r="445" spans="1:7" x14ac:dyDescent="0.25">
      <c r="A445" s="311"/>
      <c r="B445" s="316" t="s">
        <v>208</v>
      </c>
      <c r="C445" s="314">
        <f>SUM(C422:C444)</f>
        <v>2404607.2199999997</v>
      </c>
      <c r="D445" s="312"/>
      <c r="E445" s="312"/>
      <c r="F445" s="290"/>
      <c r="G445" s="290"/>
    </row>
    <row r="446" spans="1:7" x14ac:dyDescent="0.25">
      <c r="A446" s="289"/>
      <c r="B446" s="223"/>
      <c r="C446" s="223"/>
      <c r="D446" s="223"/>
      <c r="E446" s="223"/>
      <c r="F446" s="290"/>
      <c r="G446" s="290"/>
    </row>
    <row r="447" spans="1:7" x14ac:dyDescent="0.25">
      <c r="A447" s="336" t="s">
        <v>226</v>
      </c>
      <c r="B447" s="336"/>
      <c r="C447" s="336"/>
      <c r="D447" s="336"/>
      <c r="E447" s="336"/>
      <c r="F447" s="336"/>
      <c r="G447" s="336"/>
    </row>
    <row r="448" spans="1:7" x14ac:dyDescent="0.25">
      <c r="A448" s="289" t="s">
        <v>298</v>
      </c>
      <c r="B448" s="223"/>
      <c r="C448" s="223"/>
      <c r="D448" s="223"/>
      <c r="E448" s="223"/>
      <c r="F448" s="290"/>
      <c r="G448" s="290"/>
    </row>
    <row r="449" spans="1:7" x14ac:dyDescent="0.25">
      <c r="A449" s="335" t="s">
        <v>227</v>
      </c>
      <c r="B449" s="335"/>
      <c r="C449" s="335"/>
      <c r="D449" s="335"/>
      <c r="E449" s="335"/>
      <c r="F449" s="335"/>
      <c r="G449" s="335"/>
    </row>
    <row r="450" spans="1:7" x14ac:dyDescent="0.25">
      <c r="A450" s="222" t="s">
        <v>299</v>
      </c>
      <c r="B450" s="6"/>
      <c r="C450" s="6"/>
      <c r="D450" s="6"/>
      <c r="E450" s="6"/>
      <c r="F450" s="249"/>
      <c r="G450" s="249"/>
    </row>
    <row r="451" spans="1:7" x14ac:dyDescent="0.25">
      <c r="A451" s="327" t="s">
        <v>228</v>
      </c>
      <c r="B451" s="327"/>
      <c r="C451" s="327"/>
      <c r="D451" s="327"/>
      <c r="E451" s="327"/>
      <c r="F451" s="327"/>
      <c r="G451" s="327"/>
    </row>
    <row r="452" spans="1:7" x14ac:dyDescent="0.25">
      <c r="A452" s="6" t="s">
        <v>300</v>
      </c>
      <c r="B452" s="6"/>
      <c r="C452" s="6"/>
      <c r="D452" s="6"/>
      <c r="E452" s="6"/>
      <c r="F452" s="249"/>
      <c r="G452" s="249"/>
    </row>
    <row r="453" spans="1:7" x14ac:dyDescent="0.25">
      <c r="A453" s="6" t="s">
        <v>250</v>
      </c>
      <c r="B453" s="6"/>
      <c r="C453" s="6"/>
      <c r="D453" s="6"/>
      <c r="E453" s="6"/>
      <c r="F453" s="249"/>
      <c r="G453" s="249"/>
    </row>
    <row r="454" spans="1:7" x14ac:dyDescent="0.25">
      <c r="A454" s="6"/>
      <c r="B454" s="6"/>
      <c r="C454" s="6"/>
      <c r="D454" s="6"/>
      <c r="E454" s="6"/>
      <c r="F454" s="249"/>
      <c r="G454" s="249"/>
    </row>
    <row r="455" spans="1:7" x14ac:dyDescent="0.25">
      <c r="A455" s="327" t="s">
        <v>229</v>
      </c>
      <c r="B455" s="327"/>
      <c r="C455" s="327"/>
      <c r="D455" s="327"/>
      <c r="E455" s="327"/>
      <c r="F455" s="327"/>
      <c r="G455" s="327"/>
    </row>
    <row r="456" spans="1:7" x14ac:dyDescent="0.25">
      <c r="A456" s="6"/>
      <c r="B456" s="6"/>
      <c r="C456" s="6"/>
      <c r="D456" s="6"/>
      <c r="E456" s="6"/>
      <c r="F456" s="249"/>
      <c r="G456" s="249"/>
    </row>
    <row r="457" spans="1:7" x14ac:dyDescent="0.25">
      <c r="A457" s="6" t="s">
        <v>311</v>
      </c>
      <c r="B457" s="6"/>
      <c r="C457" s="6"/>
      <c r="D457" s="6"/>
      <c r="E457" s="6" t="s">
        <v>230</v>
      </c>
      <c r="F457" s="249"/>
      <c r="G457" s="249"/>
    </row>
    <row r="458" spans="1:7" x14ac:dyDescent="0.25">
      <c r="A458" s="6" t="s">
        <v>313</v>
      </c>
      <c r="B458" s="6"/>
      <c r="C458" s="6"/>
      <c r="D458" s="6"/>
      <c r="E458" s="6" t="s">
        <v>231</v>
      </c>
      <c r="F458" s="249"/>
      <c r="G458" s="249"/>
    </row>
    <row r="459" spans="1:7" x14ac:dyDescent="0.25">
      <c r="A459" s="6" t="s">
        <v>314</v>
      </c>
      <c r="B459" s="6"/>
      <c r="C459" s="6"/>
      <c r="D459" s="6"/>
      <c r="E459" s="6"/>
      <c r="F459" s="249"/>
      <c r="G459" s="249"/>
    </row>
    <row r="460" spans="1:7" x14ac:dyDescent="0.25">
      <c r="A460" s="6"/>
      <c r="B460" s="6"/>
      <c r="C460" s="6"/>
      <c r="D460" s="6"/>
      <c r="E460" s="6"/>
      <c r="F460" s="249"/>
      <c r="G460" s="249"/>
    </row>
  </sheetData>
  <mergeCells count="38">
    <mergeCell ref="A294:B294"/>
    <mergeCell ref="A117:G117"/>
    <mergeCell ref="A26:G26"/>
    <mergeCell ref="A31:G31"/>
    <mergeCell ref="A23:B23"/>
    <mergeCell ref="A30:G30"/>
    <mergeCell ref="A175:B175"/>
    <mergeCell ref="A32:G32"/>
    <mergeCell ref="A33:G33"/>
    <mergeCell ref="A135:G135"/>
    <mergeCell ref="A118:G118"/>
    <mergeCell ref="A136:G136"/>
    <mergeCell ref="A24:B24"/>
    <mergeCell ref="A139:B139"/>
    <mergeCell ref="A1:G1"/>
    <mergeCell ref="A3:G3"/>
    <mergeCell ref="A4:G4"/>
    <mergeCell ref="A10:G10"/>
    <mergeCell ref="A15:B15"/>
    <mergeCell ref="A6:G6"/>
    <mergeCell ref="A17:B17"/>
    <mergeCell ref="A21:B21"/>
    <mergeCell ref="A16:B16"/>
    <mergeCell ref="A20:B20"/>
    <mergeCell ref="A22:B22"/>
    <mergeCell ref="A19:B19"/>
    <mergeCell ref="A18:B18"/>
    <mergeCell ref="A455:G455"/>
    <mergeCell ref="A405:G405"/>
    <mergeCell ref="A373:B373"/>
    <mergeCell ref="A375:B375"/>
    <mergeCell ref="A406:G406"/>
    <mergeCell ref="A410:B410"/>
    <mergeCell ref="A449:G449"/>
    <mergeCell ref="A447:G447"/>
    <mergeCell ref="A376:B376"/>
    <mergeCell ref="A451:G451"/>
    <mergeCell ref="A420:G420"/>
  </mergeCells>
  <printOptions gridLines="1"/>
  <pageMargins left="0.25" right="0.25" top="0.75" bottom="0.75" header="0.3" footer="0.3"/>
  <pageSetup paperSize="9" scale="85" fitToWidth="0" fitToHeight="0" orientation="portrait" r:id="rId1"/>
  <headerFooter>
    <oddHeader xml:space="preserve">&amp;COPĆINA GORNJI BOGIĆEVCI IZVRŠENJE PRORAČUNA 06-2020
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IZVRŠENJE 06-20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2020-09-07T12:58:53Z</cp:lastPrinted>
  <dcterms:created xsi:type="dcterms:W3CDTF">2015-03-25T15:10:35Z</dcterms:created>
  <dcterms:modified xsi:type="dcterms:W3CDTF">2020-10-05T09:17:17Z</dcterms:modified>
</cp:coreProperties>
</file>