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B\Desktop\PRORAČUNI\PRORAČUN 2021-2023\ZA OBJAVU\"/>
    </mc:Choice>
  </mc:AlternateContent>
  <xr:revisionPtr revIDLastSave="0" documentId="13_ncr:1_{E3A0B038-6C7B-45CA-BBF1-DC0DACEE1F03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NASLOVNA" sheetId="1" r:id="rId1"/>
    <sheet name="OPĆI DIIO" sheetId="2" r:id="rId2"/>
    <sheet name="POSEBNI DIO" sheetId="3" r:id="rId3"/>
  </sheets>
  <externalReferences>
    <externalReference r:id="rId4"/>
    <externalReference r:id="rId5"/>
  </externalReferences>
  <calcPr calcId="181029"/>
</workbook>
</file>

<file path=xl/calcChain.xml><?xml version="1.0" encoding="utf-8"?>
<calcChain xmlns="http://schemas.openxmlformats.org/spreadsheetml/2006/main">
  <c r="J204" i="3" l="1"/>
  <c r="I204" i="3"/>
  <c r="H204" i="3"/>
  <c r="G204" i="3"/>
  <c r="F204" i="3"/>
  <c r="E204" i="3"/>
  <c r="D204" i="3"/>
  <c r="C204" i="3"/>
  <c r="J203" i="3"/>
  <c r="I203" i="3"/>
  <c r="H203" i="3"/>
  <c r="G203" i="3"/>
  <c r="F203" i="3"/>
  <c r="E203" i="3"/>
  <c r="D203" i="3"/>
  <c r="C203" i="3"/>
  <c r="J202" i="3"/>
  <c r="I202" i="3"/>
  <c r="H202" i="3"/>
  <c r="G202" i="3"/>
  <c r="F202" i="3"/>
  <c r="E202" i="3"/>
  <c r="D202" i="3"/>
  <c r="C202" i="3"/>
  <c r="J201" i="3"/>
  <c r="I201" i="3"/>
  <c r="H201" i="3"/>
  <c r="G201" i="3"/>
  <c r="F201" i="3"/>
  <c r="E201" i="3"/>
  <c r="D201" i="3"/>
  <c r="C201" i="3"/>
  <c r="J200" i="3"/>
  <c r="I200" i="3"/>
  <c r="H200" i="3"/>
  <c r="G200" i="3"/>
  <c r="F200" i="3"/>
  <c r="E200" i="3"/>
  <c r="D200" i="3"/>
  <c r="C200" i="3"/>
  <c r="J199" i="3"/>
  <c r="I199" i="3"/>
  <c r="H199" i="3"/>
  <c r="G199" i="3"/>
  <c r="F199" i="3"/>
  <c r="E199" i="3"/>
  <c r="D199" i="3"/>
  <c r="C199" i="3"/>
  <c r="J198" i="3"/>
  <c r="I198" i="3"/>
  <c r="H198" i="3"/>
  <c r="G198" i="3"/>
  <c r="F198" i="3"/>
  <c r="E198" i="3"/>
  <c r="D198" i="3"/>
  <c r="C198" i="3"/>
  <c r="J197" i="3"/>
  <c r="I197" i="3"/>
  <c r="H197" i="3"/>
  <c r="G197" i="3"/>
  <c r="F197" i="3"/>
  <c r="E197" i="3"/>
  <c r="D197" i="3"/>
  <c r="C197" i="3"/>
  <c r="J196" i="3"/>
  <c r="I196" i="3"/>
  <c r="H196" i="3"/>
  <c r="G196" i="3"/>
  <c r="F196" i="3"/>
  <c r="E196" i="3"/>
  <c r="D196" i="3"/>
  <c r="D195" i="3" s="1"/>
  <c r="C196" i="3"/>
  <c r="J195" i="3"/>
  <c r="I195" i="3"/>
  <c r="H195" i="3"/>
  <c r="G195" i="3"/>
  <c r="F195" i="3"/>
  <c r="E195" i="3"/>
  <c r="C195" i="3"/>
  <c r="J194" i="3"/>
  <c r="I194" i="3"/>
  <c r="H194" i="3"/>
  <c r="G194" i="3"/>
  <c r="F194" i="3"/>
  <c r="E194" i="3"/>
  <c r="D194" i="3"/>
  <c r="C194" i="3"/>
  <c r="J193" i="3"/>
  <c r="I193" i="3"/>
  <c r="H193" i="3"/>
  <c r="G193" i="3"/>
  <c r="F193" i="3"/>
  <c r="E193" i="3"/>
  <c r="D193" i="3"/>
  <c r="C193" i="3"/>
  <c r="J192" i="3"/>
  <c r="I192" i="3"/>
  <c r="H192" i="3"/>
  <c r="G192" i="3"/>
  <c r="F192" i="3"/>
  <c r="E192" i="3"/>
  <c r="D192" i="3"/>
  <c r="C192" i="3"/>
  <c r="J191" i="3"/>
  <c r="I191" i="3"/>
  <c r="H191" i="3"/>
  <c r="G191" i="3"/>
  <c r="F191" i="3"/>
  <c r="E191" i="3"/>
  <c r="D191" i="3"/>
  <c r="C191" i="3"/>
  <c r="J190" i="3"/>
  <c r="I190" i="3"/>
  <c r="H190" i="3"/>
  <c r="G190" i="3"/>
  <c r="F190" i="3"/>
  <c r="E190" i="3"/>
  <c r="D190" i="3"/>
  <c r="C190" i="3"/>
  <c r="J189" i="3"/>
  <c r="I189" i="3"/>
  <c r="H189" i="3"/>
  <c r="G189" i="3"/>
  <c r="F189" i="3"/>
  <c r="E189" i="3"/>
  <c r="D189" i="3"/>
  <c r="C189" i="3"/>
  <c r="J188" i="3"/>
  <c r="J186" i="3" s="1"/>
  <c r="I188" i="3"/>
  <c r="H188" i="3"/>
  <c r="H186" i="3" s="1"/>
  <c r="G188" i="3"/>
  <c r="F188" i="3"/>
  <c r="F186" i="3" s="1"/>
  <c r="E188" i="3"/>
  <c r="C188" i="3"/>
  <c r="J187" i="3"/>
  <c r="I187" i="3"/>
  <c r="I186" i="3" s="1"/>
  <c r="H187" i="3"/>
  <c r="G187" i="3"/>
  <c r="G186" i="3" s="1"/>
  <c r="G179" i="3" s="1"/>
  <c r="G178" i="3" s="1"/>
  <c r="G177" i="3" s="1"/>
  <c r="G176" i="3" s="1"/>
  <c r="F187" i="3"/>
  <c r="E187" i="3"/>
  <c r="D187" i="3"/>
  <c r="C187" i="3"/>
  <c r="C186" i="3" s="1"/>
  <c r="E186" i="3"/>
  <c r="D186" i="3"/>
  <c r="J185" i="3"/>
  <c r="I185" i="3"/>
  <c r="H185" i="3"/>
  <c r="G185" i="3"/>
  <c r="F185" i="3"/>
  <c r="E185" i="3"/>
  <c r="D185" i="3"/>
  <c r="C185" i="3"/>
  <c r="J184" i="3"/>
  <c r="I184" i="3"/>
  <c r="H184" i="3"/>
  <c r="G184" i="3"/>
  <c r="F184" i="3"/>
  <c r="E184" i="3"/>
  <c r="D184" i="3"/>
  <c r="C184" i="3"/>
  <c r="J183" i="3"/>
  <c r="I183" i="3"/>
  <c r="H183" i="3"/>
  <c r="G183" i="3"/>
  <c r="F183" i="3"/>
  <c r="E183" i="3"/>
  <c r="D183" i="3"/>
  <c r="C183" i="3"/>
  <c r="J182" i="3"/>
  <c r="I182" i="3"/>
  <c r="H182" i="3"/>
  <c r="G182" i="3"/>
  <c r="F182" i="3"/>
  <c r="E182" i="3"/>
  <c r="D182" i="3"/>
  <c r="C182" i="3"/>
  <c r="J181" i="3"/>
  <c r="I181" i="3"/>
  <c r="H181" i="3"/>
  <c r="G181" i="3"/>
  <c r="F181" i="3"/>
  <c r="E181" i="3"/>
  <c r="D181" i="3"/>
  <c r="C181" i="3"/>
  <c r="J180" i="3"/>
  <c r="I180" i="3"/>
  <c r="H180" i="3"/>
  <c r="G180" i="3"/>
  <c r="F180" i="3"/>
  <c r="E180" i="3"/>
  <c r="D180" i="3"/>
  <c r="D179" i="3" s="1"/>
  <c r="C180" i="3"/>
  <c r="C179" i="3" s="1"/>
  <c r="C178" i="3" s="1"/>
  <c r="C177" i="3" s="1"/>
  <c r="C176" i="3" s="1"/>
  <c r="E179" i="3"/>
  <c r="E178" i="3" s="1"/>
  <c r="E177" i="3" s="1"/>
  <c r="E176" i="3" s="1"/>
  <c r="J175" i="3"/>
  <c r="I175" i="3"/>
  <c r="H175" i="3"/>
  <c r="G175" i="3"/>
  <c r="F175" i="3"/>
  <c r="E175" i="3"/>
  <c r="D175" i="3"/>
  <c r="C175" i="3"/>
  <c r="J174" i="3"/>
  <c r="I174" i="3"/>
  <c r="H174" i="3"/>
  <c r="G174" i="3"/>
  <c r="F174" i="3"/>
  <c r="E174" i="3"/>
  <c r="D174" i="3"/>
  <c r="C174" i="3"/>
  <c r="J173" i="3"/>
  <c r="I173" i="3"/>
  <c r="H173" i="3"/>
  <c r="G173" i="3"/>
  <c r="F173" i="3"/>
  <c r="E173" i="3"/>
  <c r="D173" i="3"/>
  <c r="C173" i="3"/>
  <c r="J172" i="3"/>
  <c r="I172" i="3"/>
  <c r="H172" i="3"/>
  <c r="G172" i="3"/>
  <c r="F172" i="3"/>
  <c r="E172" i="3"/>
  <c r="D172" i="3"/>
  <c r="C172" i="3"/>
  <c r="J171" i="3"/>
  <c r="I171" i="3"/>
  <c r="H171" i="3"/>
  <c r="G171" i="3"/>
  <c r="F171" i="3"/>
  <c r="E171" i="3"/>
  <c r="D171" i="3"/>
  <c r="C171" i="3"/>
  <c r="J170" i="3"/>
  <c r="I170" i="3"/>
  <c r="H170" i="3"/>
  <c r="G170" i="3"/>
  <c r="F170" i="3"/>
  <c r="E170" i="3"/>
  <c r="D170" i="3"/>
  <c r="C170" i="3"/>
  <c r="J169" i="3"/>
  <c r="I169" i="3"/>
  <c r="H169" i="3"/>
  <c r="G169" i="3"/>
  <c r="F169" i="3"/>
  <c r="E169" i="3"/>
  <c r="D169" i="3"/>
  <c r="C169" i="3"/>
  <c r="J168" i="3"/>
  <c r="I168" i="3"/>
  <c r="H168" i="3"/>
  <c r="G168" i="3"/>
  <c r="F168" i="3"/>
  <c r="E168" i="3"/>
  <c r="D168" i="3"/>
  <c r="C168" i="3"/>
  <c r="J167" i="3"/>
  <c r="I167" i="3"/>
  <c r="H167" i="3"/>
  <c r="G167" i="3"/>
  <c r="F167" i="3"/>
  <c r="E167" i="3"/>
  <c r="D167" i="3"/>
  <c r="C167" i="3"/>
  <c r="J166" i="3"/>
  <c r="I166" i="3"/>
  <c r="H166" i="3"/>
  <c r="G166" i="3"/>
  <c r="F166" i="3"/>
  <c r="E166" i="3"/>
  <c r="D166" i="3"/>
  <c r="C166" i="3"/>
  <c r="J165" i="3"/>
  <c r="I165" i="3"/>
  <c r="H165" i="3"/>
  <c r="G165" i="3"/>
  <c r="F165" i="3"/>
  <c r="E165" i="3"/>
  <c r="D165" i="3"/>
  <c r="C165" i="3"/>
  <c r="J164" i="3"/>
  <c r="I164" i="3"/>
  <c r="H164" i="3"/>
  <c r="G164" i="3"/>
  <c r="F164" i="3"/>
  <c r="E164" i="3"/>
  <c r="D164" i="3"/>
  <c r="C164" i="3"/>
  <c r="J163" i="3"/>
  <c r="I163" i="3"/>
  <c r="H163" i="3"/>
  <c r="G163" i="3"/>
  <c r="F163" i="3"/>
  <c r="E163" i="3"/>
  <c r="D163" i="3"/>
  <c r="C163" i="3"/>
  <c r="J162" i="3"/>
  <c r="I162" i="3"/>
  <c r="H162" i="3"/>
  <c r="G162" i="3"/>
  <c r="F162" i="3"/>
  <c r="E162" i="3"/>
  <c r="D162" i="3"/>
  <c r="C162" i="3"/>
  <c r="J161" i="3"/>
  <c r="I161" i="3"/>
  <c r="H161" i="3"/>
  <c r="G161" i="3"/>
  <c r="F161" i="3"/>
  <c r="E161" i="3"/>
  <c r="D161" i="3"/>
  <c r="C161" i="3"/>
  <c r="J160" i="3"/>
  <c r="I160" i="3"/>
  <c r="H160" i="3"/>
  <c r="G160" i="3"/>
  <c r="F160" i="3"/>
  <c r="E160" i="3"/>
  <c r="D160" i="3"/>
  <c r="C160" i="3"/>
  <c r="J159" i="3"/>
  <c r="I159" i="3"/>
  <c r="H159" i="3"/>
  <c r="G159" i="3"/>
  <c r="F159" i="3"/>
  <c r="E159" i="3"/>
  <c r="D159" i="3"/>
  <c r="C159" i="3"/>
  <c r="J158" i="3"/>
  <c r="I158" i="3"/>
  <c r="H158" i="3"/>
  <c r="G158" i="3"/>
  <c r="F158" i="3"/>
  <c r="E158" i="3"/>
  <c r="D158" i="3"/>
  <c r="C158" i="3"/>
  <c r="J157" i="3"/>
  <c r="I157" i="3"/>
  <c r="H157" i="3"/>
  <c r="G157" i="3"/>
  <c r="F157" i="3"/>
  <c r="E157" i="3"/>
  <c r="D157" i="3"/>
  <c r="C157" i="3"/>
  <c r="J156" i="3"/>
  <c r="I156" i="3"/>
  <c r="H156" i="3"/>
  <c r="G156" i="3"/>
  <c r="F156" i="3"/>
  <c r="E156" i="3"/>
  <c r="D156" i="3"/>
  <c r="C156" i="3"/>
  <c r="J155" i="3"/>
  <c r="I155" i="3"/>
  <c r="H155" i="3"/>
  <c r="G155" i="3"/>
  <c r="F155" i="3"/>
  <c r="E155" i="3"/>
  <c r="D155" i="3"/>
  <c r="C155" i="3"/>
  <c r="J154" i="3"/>
  <c r="I154" i="3"/>
  <c r="H154" i="3"/>
  <c r="G154" i="3"/>
  <c r="F154" i="3"/>
  <c r="E154" i="3"/>
  <c r="D154" i="3"/>
  <c r="C154" i="3"/>
  <c r="J153" i="3"/>
  <c r="I153" i="3"/>
  <c r="H153" i="3"/>
  <c r="G153" i="3"/>
  <c r="F153" i="3"/>
  <c r="E153" i="3"/>
  <c r="D153" i="3"/>
  <c r="C153" i="3"/>
  <c r="J152" i="3"/>
  <c r="I152" i="3"/>
  <c r="H152" i="3"/>
  <c r="G152" i="3"/>
  <c r="F152" i="3"/>
  <c r="E152" i="3"/>
  <c r="D152" i="3"/>
  <c r="C152" i="3"/>
  <c r="J151" i="3"/>
  <c r="I151" i="3"/>
  <c r="H151" i="3"/>
  <c r="G151" i="3"/>
  <c r="F151" i="3"/>
  <c r="E151" i="3"/>
  <c r="D151" i="3"/>
  <c r="C151" i="3"/>
  <c r="J150" i="3"/>
  <c r="I150" i="3"/>
  <c r="I147" i="3" s="1"/>
  <c r="I146" i="3" s="1"/>
  <c r="I145" i="3" s="1"/>
  <c r="H150" i="3"/>
  <c r="G150" i="3"/>
  <c r="F150" i="3"/>
  <c r="E150" i="3"/>
  <c r="E147" i="3" s="1"/>
  <c r="E146" i="3" s="1"/>
  <c r="E145" i="3" s="1"/>
  <c r="C150" i="3"/>
  <c r="J149" i="3"/>
  <c r="I149" i="3"/>
  <c r="H149" i="3"/>
  <c r="G149" i="3"/>
  <c r="F149" i="3"/>
  <c r="E149" i="3"/>
  <c r="D149" i="3"/>
  <c r="C149" i="3"/>
  <c r="J148" i="3"/>
  <c r="I148" i="3"/>
  <c r="H148" i="3"/>
  <c r="H147" i="3" s="1"/>
  <c r="H146" i="3" s="1"/>
  <c r="H145" i="3" s="1"/>
  <c r="G148" i="3"/>
  <c r="F148" i="3"/>
  <c r="E148" i="3"/>
  <c r="D148" i="3"/>
  <c r="D147" i="3" s="1"/>
  <c r="D146" i="3" s="1"/>
  <c r="D145" i="3" s="1"/>
  <c r="C148" i="3"/>
  <c r="C147" i="3" s="1"/>
  <c r="C146" i="3" s="1"/>
  <c r="C145" i="3" s="1"/>
  <c r="J147" i="3"/>
  <c r="J146" i="3" s="1"/>
  <c r="J145" i="3" s="1"/>
  <c r="F147" i="3"/>
  <c r="F146" i="3" s="1"/>
  <c r="F145" i="3" s="1"/>
  <c r="J144" i="3"/>
  <c r="I144" i="3"/>
  <c r="H144" i="3"/>
  <c r="G144" i="3"/>
  <c r="F144" i="3"/>
  <c r="E144" i="3"/>
  <c r="D144" i="3"/>
  <c r="C144" i="3"/>
  <c r="J143" i="3"/>
  <c r="I143" i="3"/>
  <c r="H143" i="3"/>
  <c r="G143" i="3"/>
  <c r="F143" i="3"/>
  <c r="E143" i="3"/>
  <c r="D143" i="3"/>
  <c r="C143" i="3"/>
  <c r="J142" i="3"/>
  <c r="I142" i="3"/>
  <c r="H142" i="3"/>
  <c r="G142" i="3"/>
  <c r="F142" i="3"/>
  <c r="E142" i="3"/>
  <c r="D142" i="3"/>
  <c r="C142" i="3"/>
  <c r="J141" i="3"/>
  <c r="I141" i="3"/>
  <c r="H141" i="3"/>
  <c r="G141" i="3"/>
  <c r="F141" i="3"/>
  <c r="E141" i="3"/>
  <c r="D141" i="3"/>
  <c r="C141" i="3"/>
  <c r="J140" i="3"/>
  <c r="I140" i="3"/>
  <c r="H140" i="3"/>
  <c r="G140" i="3"/>
  <c r="F140" i="3"/>
  <c r="E140" i="3"/>
  <c r="D140" i="3"/>
  <c r="C140" i="3"/>
  <c r="C137" i="3" s="1"/>
  <c r="C136" i="3" s="1"/>
  <c r="C135" i="3" s="1"/>
  <c r="J139" i="3"/>
  <c r="I139" i="3"/>
  <c r="H139" i="3"/>
  <c r="G139" i="3"/>
  <c r="G137" i="3" s="1"/>
  <c r="G136" i="3" s="1"/>
  <c r="G135" i="3" s="1"/>
  <c r="F139" i="3"/>
  <c r="E139" i="3"/>
  <c r="C139" i="3"/>
  <c r="J138" i="3"/>
  <c r="I138" i="3"/>
  <c r="H138" i="3"/>
  <c r="G138" i="3"/>
  <c r="F138" i="3"/>
  <c r="E138" i="3"/>
  <c r="E137" i="3" s="1"/>
  <c r="E136" i="3" s="1"/>
  <c r="E135" i="3" s="1"/>
  <c r="D138" i="3"/>
  <c r="C138" i="3"/>
  <c r="I137" i="3"/>
  <c r="I136" i="3"/>
  <c r="I135" i="3"/>
  <c r="J134" i="3"/>
  <c r="I134" i="3"/>
  <c r="H134" i="3"/>
  <c r="G134" i="3"/>
  <c r="F134" i="3"/>
  <c r="E134" i="3"/>
  <c r="D134" i="3"/>
  <c r="C134" i="3"/>
  <c r="J133" i="3"/>
  <c r="I133" i="3"/>
  <c r="H133" i="3"/>
  <c r="G133" i="3"/>
  <c r="F133" i="3"/>
  <c r="E133" i="3"/>
  <c r="D133" i="3"/>
  <c r="C133" i="3"/>
  <c r="J132" i="3"/>
  <c r="I132" i="3"/>
  <c r="H132" i="3"/>
  <c r="G132" i="3"/>
  <c r="F132" i="3"/>
  <c r="E132" i="3"/>
  <c r="D132" i="3"/>
  <c r="C132" i="3"/>
  <c r="J131" i="3"/>
  <c r="J123" i="3" s="1"/>
  <c r="J122" i="3" s="1"/>
  <c r="J121" i="3" s="1"/>
  <c r="I131" i="3"/>
  <c r="H131" i="3"/>
  <c r="G131" i="3"/>
  <c r="F131" i="3"/>
  <c r="E131" i="3"/>
  <c r="C131" i="3"/>
  <c r="J130" i="3"/>
  <c r="I130" i="3"/>
  <c r="H130" i="3"/>
  <c r="G130" i="3"/>
  <c r="F130" i="3"/>
  <c r="E130" i="3"/>
  <c r="C130" i="3"/>
  <c r="J129" i="3"/>
  <c r="I129" i="3"/>
  <c r="H129" i="3"/>
  <c r="G129" i="3"/>
  <c r="F129" i="3"/>
  <c r="E129" i="3"/>
  <c r="D129" i="3"/>
  <c r="C129" i="3"/>
  <c r="J128" i="3"/>
  <c r="I128" i="3"/>
  <c r="H128" i="3"/>
  <c r="G128" i="3"/>
  <c r="F128" i="3"/>
  <c r="E128" i="3"/>
  <c r="D128" i="3"/>
  <c r="C128" i="3"/>
  <c r="J127" i="3"/>
  <c r="I127" i="3"/>
  <c r="H127" i="3"/>
  <c r="G127" i="3"/>
  <c r="F127" i="3"/>
  <c r="E127" i="3"/>
  <c r="C127" i="3"/>
  <c r="J126" i="3"/>
  <c r="I126" i="3"/>
  <c r="H126" i="3"/>
  <c r="G126" i="3"/>
  <c r="F126" i="3"/>
  <c r="E126" i="3"/>
  <c r="D126" i="3"/>
  <c r="C126" i="3"/>
  <c r="J125" i="3"/>
  <c r="I125" i="3"/>
  <c r="H125" i="3"/>
  <c r="G125" i="3"/>
  <c r="F125" i="3"/>
  <c r="E125" i="3"/>
  <c r="D125" i="3"/>
  <c r="C125" i="3"/>
  <c r="J124" i="3"/>
  <c r="I124" i="3"/>
  <c r="H124" i="3"/>
  <c r="G124" i="3"/>
  <c r="F124" i="3"/>
  <c r="F123" i="3" s="1"/>
  <c r="F122" i="3" s="1"/>
  <c r="F121" i="3" s="1"/>
  <c r="E124" i="3"/>
  <c r="D124" i="3"/>
  <c r="C124" i="3"/>
  <c r="D123" i="3"/>
  <c r="D122" i="3"/>
  <c r="D121" i="3"/>
  <c r="J119" i="3"/>
  <c r="J118" i="3" s="1"/>
  <c r="J117" i="3" s="1"/>
  <c r="I119" i="3"/>
  <c r="H119" i="3"/>
  <c r="H118" i="3" s="1"/>
  <c r="H117" i="3" s="1"/>
  <c r="G119" i="3"/>
  <c r="G118" i="3" s="1"/>
  <c r="G117" i="3" s="1"/>
  <c r="F119" i="3"/>
  <c r="F118" i="3" s="1"/>
  <c r="F117" i="3" s="1"/>
  <c r="E119" i="3"/>
  <c r="C119" i="3"/>
  <c r="C118" i="3" s="1"/>
  <c r="C117" i="3" s="1"/>
  <c r="I118" i="3"/>
  <c r="I117" i="3" s="1"/>
  <c r="I112" i="3" s="1"/>
  <c r="E118" i="3"/>
  <c r="D118" i="3"/>
  <c r="E117" i="3"/>
  <c r="E112" i="3" s="1"/>
  <c r="J116" i="3"/>
  <c r="I116" i="3"/>
  <c r="H116" i="3"/>
  <c r="G116" i="3"/>
  <c r="F116" i="3"/>
  <c r="E116" i="3"/>
  <c r="D116" i="3"/>
  <c r="D113" i="3" s="1"/>
  <c r="D112" i="3" s="1"/>
  <c r="C116" i="3"/>
  <c r="J115" i="3"/>
  <c r="I115" i="3"/>
  <c r="H115" i="3"/>
  <c r="G115" i="3"/>
  <c r="F115" i="3"/>
  <c r="E115" i="3"/>
  <c r="D115" i="3"/>
  <c r="C115" i="3"/>
  <c r="C114" i="3" s="1"/>
  <c r="C113" i="3" s="1"/>
  <c r="J114" i="3"/>
  <c r="J113" i="3" s="1"/>
  <c r="I114" i="3"/>
  <c r="H114" i="3"/>
  <c r="H113" i="3" s="1"/>
  <c r="G114" i="3"/>
  <c r="G113" i="3" s="1"/>
  <c r="F114" i="3"/>
  <c r="F113" i="3" s="1"/>
  <c r="E114" i="3"/>
  <c r="I113" i="3"/>
  <c r="E113" i="3"/>
  <c r="J111" i="3"/>
  <c r="I111" i="3"/>
  <c r="H111" i="3"/>
  <c r="G111" i="3"/>
  <c r="F111" i="3"/>
  <c r="E111" i="3"/>
  <c r="D111" i="3"/>
  <c r="C111" i="3"/>
  <c r="J110" i="3"/>
  <c r="I110" i="3"/>
  <c r="H110" i="3"/>
  <c r="G110" i="3"/>
  <c r="F110" i="3"/>
  <c r="E110" i="3"/>
  <c r="D110" i="3"/>
  <c r="C110" i="3"/>
  <c r="J109" i="3"/>
  <c r="I109" i="3"/>
  <c r="H109" i="3"/>
  <c r="G109" i="3"/>
  <c r="F109" i="3"/>
  <c r="E109" i="3"/>
  <c r="D109" i="3"/>
  <c r="C109" i="3"/>
  <c r="J108" i="3"/>
  <c r="I108" i="3"/>
  <c r="H108" i="3"/>
  <c r="G108" i="3"/>
  <c r="F108" i="3"/>
  <c r="E108" i="3"/>
  <c r="D108" i="3"/>
  <c r="C108" i="3"/>
  <c r="J107" i="3"/>
  <c r="I107" i="3"/>
  <c r="H107" i="3"/>
  <c r="G107" i="3"/>
  <c r="F107" i="3"/>
  <c r="E107" i="3"/>
  <c r="D107" i="3"/>
  <c r="C107" i="3"/>
  <c r="J106" i="3"/>
  <c r="I106" i="3"/>
  <c r="H106" i="3"/>
  <c r="G106" i="3"/>
  <c r="F106" i="3"/>
  <c r="E106" i="3"/>
  <c r="D106" i="3"/>
  <c r="C106" i="3"/>
  <c r="J105" i="3"/>
  <c r="I105" i="3"/>
  <c r="H105" i="3"/>
  <c r="G105" i="3"/>
  <c r="F105" i="3"/>
  <c r="E105" i="3"/>
  <c r="D105" i="3"/>
  <c r="C105" i="3"/>
  <c r="J104" i="3"/>
  <c r="I104" i="3"/>
  <c r="H104" i="3"/>
  <c r="G104" i="3"/>
  <c r="F104" i="3"/>
  <c r="E104" i="3"/>
  <c r="D104" i="3"/>
  <c r="C104" i="3"/>
  <c r="C101" i="3" s="1"/>
  <c r="C100" i="3" s="1"/>
  <c r="C99" i="3" s="1"/>
  <c r="C98" i="3" s="1"/>
  <c r="J103" i="3"/>
  <c r="I103" i="3"/>
  <c r="H103" i="3"/>
  <c r="G103" i="3"/>
  <c r="G101" i="3" s="1"/>
  <c r="G100" i="3" s="1"/>
  <c r="G99" i="3" s="1"/>
  <c r="G98" i="3" s="1"/>
  <c r="F103" i="3"/>
  <c r="E103" i="3"/>
  <c r="C103" i="3"/>
  <c r="J102" i="3"/>
  <c r="I102" i="3"/>
  <c r="H102" i="3"/>
  <c r="G102" i="3"/>
  <c r="F102" i="3"/>
  <c r="F101" i="3" s="1"/>
  <c r="F100" i="3" s="1"/>
  <c r="F99" i="3" s="1"/>
  <c r="F98" i="3" s="1"/>
  <c r="E102" i="3"/>
  <c r="D102" i="3"/>
  <c r="C102" i="3"/>
  <c r="J101" i="3"/>
  <c r="H101" i="3"/>
  <c r="D101" i="3"/>
  <c r="J100" i="3"/>
  <c r="H100" i="3"/>
  <c r="D100" i="3"/>
  <c r="J99" i="3"/>
  <c r="H99" i="3"/>
  <c r="D99" i="3"/>
  <c r="J98" i="3"/>
  <c r="H98" i="3"/>
  <c r="D98" i="3"/>
  <c r="J97" i="3"/>
  <c r="I97" i="3"/>
  <c r="H97" i="3"/>
  <c r="G97" i="3"/>
  <c r="F97" i="3"/>
  <c r="E97" i="3"/>
  <c r="D97" i="3"/>
  <c r="C97" i="3"/>
  <c r="J96" i="3"/>
  <c r="I96" i="3"/>
  <c r="H96" i="3"/>
  <c r="G96" i="3"/>
  <c r="F96" i="3"/>
  <c r="E96" i="3"/>
  <c r="D96" i="3"/>
  <c r="D95" i="3" s="1"/>
  <c r="C96" i="3"/>
  <c r="J95" i="3"/>
  <c r="I95" i="3"/>
  <c r="H95" i="3"/>
  <c r="G95" i="3"/>
  <c r="F95" i="3"/>
  <c r="E95" i="3"/>
  <c r="C95" i="3"/>
  <c r="J94" i="3"/>
  <c r="I94" i="3"/>
  <c r="H94" i="3"/>
  <c r="G94" i="3"/>
  <c r="F94" i="3"/>
  <c r="E94" i="3"/>
  <c r="D94" i="3"/>
  <c r="C94" i="3"/>
  <c r="J93" i="3"/>
  <c r="I93" i="3"/>
  <c r="H93" i="3"/>
  <c r="G93" i="3"/>
  <c r="F93" i="3"/>
  <c r="E93" i="3"/>
  <c r="D93" i="3"/>
  <c r="C93" i="3"/>
  <c r="J92" i="3"/>
  <c r="I92" i="3"/>
  <c r="H92" i="3"/>
  <c r="G92" i="3"/>
  <c r="F92" i="3"/>
  <c r="E92" i="3"/>
  <c r="D92" i="3"/>
  <c r="D91" i="3" s="1"/>
  <c r="D90" i="3" s="1"/>
  <c r="D81" i="3" s="1"/>
  <c r="D80" i="3" s="1"/>
  <c r="D79" i="3" s="1"/>
  <c r="D78" i="3" s="1"/>
  <c r="C92" i="3"/>
  <c r="J91" i="3"/>
  <c r="I91" i="3"/>
  <c r="H91" i="3"/>
  <c r="G91" i="3"/>
  <c r="F91" i="3"/>
  <c r="E91" i="3"/>
  <c r="C91" i="3"/>
  <c r="J90" i="3"/>
  <c r="I90" i="3"/>
  <c r="H90" i="3"/>
  <c r="G90" i="3"/>
  <c r="F90" i="3"/>
  <c r="E90" i="3"/>
  <c r="C90" i="3"/>
  <c r="J89" i="3"/>
  <c r="I89" i="3"/>
  <c r="H89" i="3"/>
  <c r="G89" i="3"/>
  <c r="F89" i="3"/>
  <c r="E89" i="3"/>
  <c r="D89" i="3"/>
  <c r="C89" i="3"/>
  <c r="J88" i="3"/>
  <c r="I88" i="3"/>
  <c r="H88" i="3"/>
  <c r="G88" i="3"/>
  <c r="F88" i="3"/>
  <c r="E88" i="3"/>
  <c r="D88" i="3"/>
  <c r="C88" i="3"/>
  <c r="J87" i="3"/>
  <c r="I87" i="3"/>
  <c r="H87" i="3"/>
  <c r="G87" i="3"/>
  <c r="F87" i="3"/>
  <c r="E87" i="3"/>
  <c r="D87" i="3"/>
  <c r="C87" i="3"/>
  <c r="J86" i="3"/>
  <c r="I86" i="3"/>
  <c r="H86" i="3"/>
  <c r="G86" i="3"/>
  <c r="F86" i="3"/>
  <c r="E86" i="3"/>
  <c r="D86" i="3"/>
  <c r="C86" i="3"/>
  <c r="J85" i="3"/>
  <c r="I85" i="3"/>
  <c r="H85" i="3"/>
  <c r="G85" i="3"/>
  <c r="F85" i="3"/>
  <c r="E85" i="3"/>
  <c r="D85" i="3"/>
  <c r="C85" i="3"/>
  <c r="J84" i="3"/>
  <c r="I84" i="3"/>
  <c r="H84" i="3"/>
  <c r="G84" i="3"/>
  <c r="F84" i="3"/>
  <c r="E84" i="3"/>
  <c r="D84" i="3"/>
  <c r="C84" i="3"/>
  <c r="J83" i="3"/>
  <c r="I83" i="3"/>
  <c r="H83" i="3"/>
  <c r="G83" i="3"/>
  <c r="F83" i="3"/>
  <c r="E83" i="3"/>
  <c r="D83" i="3"/>
  <c r="C83" i="3"/>
  <c r="J82" i="3"/>
  <c r="I82" i="3"/>
  <c r="H82" i="3"/>
  <c r="G82" i="3"/>
  <c r="F82" i="3"/>
  <c r="E82" i="3"/>
  <c r="D82" i="3"/>
  <c r="C82" i="3"/>
  <c r="J81" i="3"/>
  <c r="I81" i="3"/>
  <c r="H81" i="3"/>
  <c r="G81" i="3"/>
  <c r="F81" i="3"/>
  <c r="E81" i="3"/>
  <c r="C81" i="3"/>
  <c r="J80" i="3"/>
  <c r="I80" i="3"/>
  <c r="H80" i="3"/>
  <c r="G80" i="3"/>
  <c r="F80" i="3"/>
  <c r="E80" i="3"/>
  <c r="C80" i="3"/>
  <c r="J79" i="3"/>
  <c r="I79" i="3"/>
  <c r="H79" i="3"/>
  <c r="G79" i="3"/>
  <c r="F79" i="3"/>
  <c r="E79" i="3"/>
  <c r="C79" i="3"/>
  <c r="J78" i="3"/>
  <c r="I78" i="3"/>
  <c r="H78" i="3"/>
  <c r="G78" i="3"/>
  <c r="F78" i="3"/>
  <c r="E78" i="3"/>
  <c r="C78" i="3"/>
  <c r="J77" i="3"/>
  <c r="I77" i="3"/>
  <c r="H77" i="3"/>
  <c r="G77" i="3"/>
  <c r="F77" i="3"/>
  <c r="E77" i="3"/>
  <c r="D77" i="3"/>
  <c r="C77" i="3"/>
  <c r="J76" i="3"/>
  <c r="I76" i="3"/>
  <c r="H76" i="3"/>
  <c r="G76" i="3"/>
  <c r="F76" i="3"/>
  <c r="E76" i="3"/>
  <c r="D76" i="3"/>
  <c r="C76" i="3"/>
  <c r="J75" i="3"/>
  <c r="I75" i="3"/>
  <c r="H75" i="3"/>
  <c r="G75" i="3"/>
  <c r="F75" i="3"/>
  <c r="E75" i="3"/>
  <c r="D75" i="3"/>
  <c r="C75" i="3"/>
  <c r="J74" i="3"/>
  <c r="I74" i="3"/>
  <c r="H74" i="3"/>
  <c r="G74" i="3"/>
  <c r="F74" i="3"/>
  <c r="E74" i="3"/>
  <c r="D74" i="3"/>
  <c r="C74" i="3"/>
  <c r="J73" i="3"/>
  <c r="I73" i="3"/>
  <c r="H73" i="3"/>
  <c r="G73" i="3"/>
  <c r="F73" i="3"/>
  <c r="E73" i="3"/>
  <c r="D73" i="3"/>
  <c r="C73" i="3"/>
  <c r="J72" i="3"/>
  <c r="I72" i="3"/>
  <c r="H72" i="3"/>
  <c r="G72" i="3"/>
  <c r="F72" i="3"/>
  <c r="E72" i="3"/>
  <c r="D72" i="3"/>
  <c r="C72" i="3"/>
  <c r="J71" i="3"/>
  <c r="I71" i="3"/>
  <c r="H71" i="3"/>
  <c r="G71" i="3"/>
  <c r="F71" i="3"/>
  <c r="E71" i="3"/>
  <c r="D71" i="3"/>
  <c r="C71" i="3"/>
  <c r="J70" i="3"/>
  <c r="I70" i="3"/>
  <c r="H70" i="3"/>
  <c r="G70" i="3"/>
  <c r="F70" i="3"/>
  <c r="E70" i="3"/>
  <c r="D70" i="3"/>
  <c r="C70" i="3"/>
  <c r="J69" i="3"/>
  <c r="I69" i="3"/>
  <c r="H69" i="3"/>
  <c r="G69" i="3"/>
  <c r="F69" i="3"/>
  <c r="E69" i="3"/>
  <c r="D69" i="3"/>
  <c r="C69" i="3"/>
  <c r="J68" i="3"/>
  <c r="I68" i="3"/>
  <c r="H68" i="3"/>
  <c r="G68" i="3"/>
  <c r="F68" i="3"/>
  <c r="E68" i="3"/>
  <c r="D68" i="3"/>
  <c r="C68" i="3"/>
  <c r="J67" i="3"/>
  <c r="I67" i="3"/>
  <c r="H67" i="3"/>
  <c r="G67" i="3"/>
  <c r="F67" i="3"/>
  <c r="E67" i="3"/>
  <c r="D67" i="3"/>
  <c r="C67" i="3"/>
  <c r="J66" i="3"/>
  <c r="I66" i="3"/>
  <c r="H66" i="3"/>
  <c r="G66" i="3"/>
  <c r="F66" i="3"/>
  <c r="E66" i="3"/>
  <c r="D66" i="3"/>
  <c r="C66" i="3"/>
  <c r="J65" i="3"/>
  <c r="I65" i="3"/>
  <c r="H65" i="3"/>
  <c r="G65" i="3"/>
  <c r="F65" i="3"/>
  <c r="E65" i="3"/>
  <c r="D65" i="3"/>
  <c r="C65" i="3"/>
  <c r="J64" i="3"/>
  <c r="I64" i="3"/>
  <c r="H64" i="3"/>
  <c r="G64" i="3"/>
  <c r="F64" i="3"/>
  <c r="E64" i="3"/>
  <c r="D64" i="3"/>
  <c r="C64" i="3"/>
  <c r="J63" i="3"/>
  <c r="I63" i="3"/>
  <c r="H63" i="3"/>
  <c r="G63" i="3"/>
  <c r="F63" i="3"/>
  <c r="E63" i="3"/>
  <c r="D63" i="3"/>
  <c r="C63" i="3"/>
  <c r="J62" i="3"/>
  <c r="I62" i="3"/>
  <c r="H62" i="3"/>
  <c r="G62" i="3"/>
  <c r="F62" i="3"/>
  <c r="E62" i="3"/>
  <c r="D62" i="3"/>
  <c r="C62" i="3"/>
  <c r="J61" i="3"/>
  <c r="I61" i="3"/>
  <c r="H61" i="3"/>
  <c r="G61" i="3"/>
  <c r="F61" i="3"/>
  <c r="E61" i="3"/>
  <c r="D61" i="3"/>
  <c r="C61" i="3"/>
  <c r="J60" i="3"/>
  <c r="J58" i="3" s="1"/>
  <c r="J57" i="3" s="1"/>
  <c r="J35" i="3" s="1"/>
  <c r="J34" i="3" s="1"/>
  <c r="I60" i="3"/>
  <c r="H60" i="3"/>
  <c r="H58" i="3" s="1"/>
  <c r="H57" i="3" s="1"/>
  <c r="H35" i="3" s="1"/>
  <c r="H34" i="3" s="1"/>
  <c r="G60" i="3"/>
  <c r="F60" i="3"/>
  <c r="F58" i="3" s="1"/>
  <c r="F57" i="3" s="1"/>
  <c r="F35" i="3" s="1"/>
  <c r="F34" i="3" s="1"/>
  <c r="E60" i="3"/>
  <c r="C60" i="3"/>
  <c r="J59" i="3"/>
  <c r="I59" i="3"/>
  <c r="I58" i="3" s="1"/>
  <c r="I57" i="3" s="1"/>
  <c r="H59" i="3"/>
  <c r="G59" i="3"/>
  <c r="G58" i="3" s="1"/>
  <c r="G57" i="3" s="1"/>
  <c r="G35" i="3" s="1"/>
  <c r="G34" i="3" s="1"/>
  <c r="F59" i="3"/>
  <c r="E59" i="3"/>
  <c r="E58" i="3" s="1"/>
  <c r="E57" i="3" s="1"/>
  <c r="D59" i="3"/>
  <c r="C59" i="3"/>
  <c r="C58" i="3" s="1"/>
  <c r="C57" i="3" s="1"/>
  <c r="D58" i="3"/>
  <c r="D57" i="3" s="1"/>
  <c r="D35" i="3" s="1"/>
  <c r="D34" i="3" s="1"/>
  <c r="J56" i="3"/>
  <c r="I56" i="3"/>
  <c r="H56" i="3"/>
  <c r="G56" i="3"/>
  <c r="F56" i="3"/>
  <c r="E56" i="3"/>
  <c r="D56" i="3"/>
  <c r="C56" i="3"/>
  <c r="J55" i="3"/>
  <c r="I55" i="3"/>
  <c r="H55" i="3"/>
  <c r="G55" i="3"/>
  <c r="F55" i="3"/>
  <c r="E55" i="3"/>
  <c r="D55" i="3"/>
  <c r="C55" i="3"/>
  <c r="J54" i="3"/>
  <c r="I54" i="3"/>
  <c r="H54" i="3"/>
  <c r="G54" i="3"/>
  <c r="F54" i="3"/>
  <c r="E54" i="3"/>
  <c r="D54" i="3"/>
  <c r="C54" i="3"/>
  <c r="J53" i="3"/>
  <c r="I53" i="3"/>
  <c r="H53" i="3"/>
  <c r="G53" i="3"/>
  <c r="F53" i="3"/>
  <c r="E53" i="3"/>
  <c r="D53" i="3"/>
  <c r="C53" i="3"/>
  <c r="J52" i="3"/>
  <c r="I52" i="3"/>
  <c r="H52" i="3"/>
  <c r="G52" i="3"/>
  <c r="F52" i="3"/>
  <c r="E52" i="3"/>
  <c r="D52" i="3"/>
  <c r="C52" i="3"/>
  <c r="J51" i="3"/>
  <c r="I51" i="3"/>
  <c r="H51" i="3"/>
  <c r="G51" i="3"/>
  <c r="F51" i="3"/>
  <c r="E51" i="3"/>
  <c r="D51" i="3"/>
  <c r="C51" i="3"/>
  <c r="J50" i="3"/>
  <c r="I50" i="3"/>
  <c r="H50" i="3"/>
  <c r="G50" i="3"/>
  <c r="F50" i="3"/>
  <c r="E50" i="3"/>
  <c r="D50" i="3"/>
  <c r="C50" i="3"/>
  <c r="J49" i="3"/>
  <c r="I49" i="3"/>
  <c r="H49" i="3"/>
  <c r="G49" i="3"/>
  <c r="F49" i="3"/>
  <c r="E49" i="3"/>
  <c r="D49" i="3"/>
  <c r="C49" i="3"/>
  <c r="J48" i="3"/>
  <c r="I48" i="3"/>
  <c r="H48" i="3"/>
  <c r="G48" i="3"/>
  <c r="F48" i="3"/>
  <c r="E48" i="3"/>
  <c r="D48" i="3"/>
  <c r="C48" i="3"/>
  <c r="J47" i="3"/>
  <c r="I47" i="3"/>
  <c r="H47" i="3"/>
  <c r="G47" i="3"/>
  <c r="F47" i="3"/>
  <c r="E47" i="3"/>
  <c r="D47" i="3"/>
  <c r="C47" i="3"/>
  <c r="J46" i="3"/>
  <c r="I46" i="3"/>
  <c r="H46" i="3"/>
  <c r="G46" i="3"/>
  <c r="F46" i="3"/>
  <c r="E46" i="3"/>
  <c r="D46" i="3"/>
  <c r="C46" i="3"/>
  <c r="J45" i="3"/>
  <c r="I45" i="3"/>
  <c r="H45" i="3"/>
  <c r="G45" i="3"/>
  <c r="F45" i="3"/>
  <c r="E45" i="3"/>
  <c r="E42" i="3" s="1"/>
  <c r="E41" i="3" s="1"/>
  <c r="D45" i="3"/>
  <c r="C45" i="3"/>
  <c r="J44" i="3"/>
  <c r="I44" i="3"/>
  <c r="H44" i="3"/>
  <c r="G44" i="3"/>
  <c r="F44" i="3"/>
  <c r="E44" i="3"/>
  <c r="D44" i="3"/>
  <c r="C44" i="3"/>
  <c r="J43" i="3"/>
  <c r="I43" i="3"/>
  <c r="H43" i="3"/>
  <c r="G43" i="3"/>
  <c r="F43" i="3"/>
  <c r="E43" i="3"/>
  <c r="D43" i="3"/>
  <c r="C43" i="3"/>
  <c r="J42" i="3"/>
  <c r="I42" i="3"/>
  <c r="H42" i="3"/>
  <c r="G42" i="3"/>
  <c r="F42" i="3"/>
  <c r="D42" i="3"/>
  <c r="C42" i="3"/>
  <c r="J41" i="3"/>
  <c r="I41" i="3"/>
  <c r="H41" i="3"/>
  <c r="G41" i="3"/>
  <c r="F41" i="3"/>
  <c r="D41" i="3"/>
  <c r="C41" i="3"/>
  <c r="J40" i="3"/>
  <c r="I40" i="3"/>
  <c r="H40" i="3"/>
  <c r="G40" i="3"/>
  <c r="F40" i="3"/>
  <c r="E40" i="3"/>
  <c r="E39" i="3" s="1"/>
  <c r="E36" i="3" s="1"/>
  <c r="D40" i="3"/>
  <c r="C40" i="3"/>
  <c r="J39" i="3"/>
  <c r="I39" i="3"/>
  <c r="H39" i="3"/>
  <c r="G39" i="3"/>
  <c r="F39" i="3"/>
  <c r="D39" i="3"/>
  <c r="C39" i="3"/>
  <c r="J38" i="3"/>
  <c r="I38" i="3"/>
  <c r="H38" i="3"/>
  <c r="G38" i="3"/>
  <c r="F38" i="3"/>
  <c r="E38" i="3"/>
  <c r="D38" i="3"/>
  <c r="C38" i="3"/>
  <c r="J37" i="3"/>
  <c r="I37" i="3"/>
  <c r="I36" i="3" s="1"/>
  <c r="H37" i="3"/>
  <c r="G37" i="3"/>
  <c r="F37" i="3"/>
  <c r="E37" i="3"/>
  <c r="D37" i="3"/>
  <c r="C37" i="3"/>
  <c r="J36" i="3"/>
  <c r="H36" i="3"/>
  <c r="G36" i="3"/>
  <c r="F36" i="3"/>
  <c r="D36" i="3"/>
  <c r="C36" i="3"/>
  <c r="C35" i="3" s="1"/>
  <c r="C34" i="3" s="1"/>
  <c r="J33" i="3"/>
  <c r="I33" i="3"/>
  <c r="H33" i="3"/>
  <c r="G33" i="3"/>
  <c r="F33" i="3"/>
  <c r="E33" i="3"/>
  <c r="D33" i="3"/>
  <c r="C33" i="3"/>
  <c r="J32" i="3"/>
  <c r="I32" i="3"/>
  <c r="H32" i="3"/>
  <c r="G32" i="3"/>
  <c r="F32" i="3"/>
  <c r="E32" i="3"/>
  <c r="D32" i="3"/>
  <c r="C32" i="3"/>
  <c r="J31" i="3"/>
  <c r="I31" i="3"/>
  <c r="H31" i="3"/>
  <c r="G31" i="3"/>
  <c r="F31" i="3"/>
  <c r="E31" i="3"/>
  <c r="D31" i="3"/>
  <c r="C31" i="3"/>
  <c r="J30" i="3"/>
  <c r="I30" i="3"/>
  <c r="H30" i="3"/>
  <c r="G30" i="3"/>
  <c r="F30" i="3"/>
  <c r="E30" i="3"/>
  <c r="D30" i="3"/>
  <c r="C30" i="3"/>
  <c r="J29" i="3"/>
  <c r="I29" i="3"/>
  <c r="H29" i="3"/>
  <c r="G29" i="3"/>
  <c r="F29" i="3"/>
  <c r="E29" i="3"/>
  <c r="D29" i="3"/>
  <c r="C29" i="3"/>
  <c r="J28" i="3"/>
  <c r="I28" i="3"/>
  <c r="H28" i="3"/>
  <c r="G28" i="3"/>
  <c r="F28" i="3"/>
  <c r="E28" i="3"/>
  <c r="D28" i="3"/>
  <c r="C28" i="3"/>
  <c r="J27" i="3"/>
  <c r="I27" i="3"/>
  <c r="H27" i="3"/>
  <c r="G27" i="3"/>
  <c r="F27" i="3"/>
  <c r="E27" i="3"/>
  <c r="D27" i="3"/>
  <c r="C27" i="3"/>
  <c r="C26" i="3" s="1"/>
  <c r="C25" i="3" s="1"/>
  <c r="C24" i="3" s="1"/>
  <c r="C23" i="3" s="1"/>
  <c r="J26" i="3"/>
  <c r="I26" i="3"/>
  <c r="I25" i="3" s="1"/>
  <c r="I24" i="3" s="1"/>
  <c r="I23" i="3" s="1"/>
  <c r="H26" i="3"/>
  <c r="G26" i="3"/>
  <c r="G25" i="3" s="1"/>
  <c r="G24" i="3" s="1"/>
  <c r="G23" i="3" s="1"/>
  <c r="F26" i="3"/>
  <c r="E26" i="3"/>
  <c r="E25" i="3" s="1"/>
  <c r="E24" i="3" s="1"/>
  <c r="E23" i="3" s="1"/>
  <c r="D26" i="3"/>
  <c r="J25" i="3"/>
  <c r="J24" i="3" s="1"/>
  <c r="J23" i="3" s="1"/>
  <c r="H25" i="3"/>
  <c r="H24" i="3" s="1"/>
  <c r="H23" i="3" s="1"/>
  <c r="F25" i="3"/>
  <c r="F24" i="3" s="1"/>
  <c r="F23" i="3" s="1"/>
  <c r="D25" i="3"/>
  <c r="D24" i="3" s="1"/>
  <c r="D23" i="3" s="1"/>
  <c r="J22" i="3"/>
  <c r="J20" i="3" s="1"/>
  <c r="I22" i="3"/>
  <c r="H22" i="3"/>
  <c r="G22" i="3"/>
  <c r="F22" i="3"/>
  <c r="E22" i="3"/>
  <c r="C22" i="3"/>
  <c r="J21" i="3"/>
  <c r="I21" i="3"/>
  <c r="H21" i="3"/>
  <c r="G21" i="3"/>
  <c r="F21" i="3"/>
  <c r="F20" i="3" s="1"/>
  <c r="E21" i="3"/>
  <c r="D21" i="3"/>
  <c r="C21" i="3"/>
  <c r="C20" i="3" s="1"/>
  <c r="H20" i="3"/>
  <c r="D20" i="3"/>
  <c r="J19" i="3"/>
  <c r="I19" i="3"/>
  <c r="H19" i="3"/>
  <c r="G19" i="3"/>
  <c r="F19" i="3"/>
  <c r="E19" i="3"/>
  <c r="D19" i="3"/>
  <c r="C19" i="3"/>
  <c r="J18" i="3"/>
  <c r="I18" i="3"/>
  <c r="H18" i="3"/>
  <c r="G18" i="3"/>
  <c r="F18" i="3"/>
  <c r="E18" i="3"/>
  <c r="D18" i="3"/>
  <c r="C18" i="3"/>
  <c r="J17" i="3"/>
  <c r="I17" i="3"/>
  <c r="H17" i="3"/>
  <c r="G17" i="3"/>
  <c r="F17" i="3"/>
  <c r="E17" i="3"/>
  <c r="D17" i="3"/>
  <c r="C17" i="3"/>
  <c r="J16" i="3"/>
  <c r="I16" i="3"/>
  <c r="H16" i="3"/>
  <c r="G16" i="3"/>
  <c r="F16" i="3"/>
  <c r="E16" i="3"/>
  <c r="D16" i="3"/>
  <c r="C16" i="3"/>
  <c r="J15" i="3"/>
  <c r="I15" i="3"/>
  <c r="H15" i="3"/>
  <c r="G15" i="3"/>
  <c r="F15" i="3"/>
  <c r="E15" i="3"/>
  <c r="D15" i="3"/>
  <c r="D12" i="3" s="1"/>
  <c r="D11" i="3" s="1"/>
  <c r="D10" i="3" s="1"/>
  <c r="D9" i="3" s="1"/>
  <c r="C15" i="3"/>
  <c r="J14" i="3"/>
  <c r="J12" i="3" s="1"/>
  <c r="I14" i="3"/>
  <c r="H14" i="3"/>
  <c r="H12" i="3" s="1"/>
  <c r="G14" i="3"/>
  <c r="F14" i="3"/>
  <c r="E14" i="3"/>
  <c r="C14" i="3"/>
  <c r="J13" i="3"/>
  <c r="I13" i="3"/>
  <c r="I12" i="3" s="1"/>
  <c r="H13" i="3"/>
  <c r="G13" i="3"/>
  <c r="F13" i="3"/>
  <c r="E13" i="3"/>
  <c r="E12" i="3" s="1"/>
  <c r="D13" i="3"/>
  <c r="C13" i="3"/>
  <c r="C12" i="3" s="1"/>
  <c r="G12" i="3"/>
  <c r="G112" i="3" l="1"/>
  <c r="I35" i="3"/>
  <c r="I34" i="3" s="1"/>
  <c r="I179" i="3"/>
  <c r="I178" i="3" s="1"/>
  <c r="I177" i="3" s="1"/>
  <c r="I176" i="3" s="1"/>
  <c r="E35" i="3"/>
  <c r="E34" i="3" s="1"/>
  <c r="C112" i="3"/>
  <c r="F12" i="3"/>
  <c r="F11" i="3" s="1"/>
  <c r="F10" i="3" s="1"/>
  <c r="F9" i="3" s="1"/>
  <c r="G20" i="3"/>
  <c r="G11" i="3" s="1"/>
  <c r="G10" i="3" s="1"/>
  <c r="G9" i="3" s="1"/>
  <c r="G123" i="3"/>
  <c r="G122" i="3" s="1"/>
  <c r="G121" i="3" s="1"/>
  <c r="G120" i="3" s="1"/>
  <c r="G8" i="3" s="1"/>
  <c r="G6" i="3" s="1"/>
  <c r="C123" i="3"/>
  <c r="C122" i="3" s="1"/>
  <c r="C121" i="3" s="1"/>
  <c r="C120" i="3" s="1"/>
  <c r="H123" i="3"/>
  <c r="H122" i="3" s="1"/>
  <c r="H121" i="3" s="1"/>
  <c r="F137" i="3"/>
  <c r="F136" i="3" s="1"/>
  <c r="F135" i="3" s="1"/>
  <c r="F120" i="3" s="1"/>
  <c r="J137" i="3"/>
  <c r="J136" i="3" s="1"/>
  <c r="J135" i="3" s="1"/>
  <c r="J120" i="3" s="1"/>
  <c r="J8" i="3" s="1"/>
  <c r="J6" i="3" s="1"/>
  <c r="J11" i="3"/>
  <c r="J10" i="3" s="1"/>
  <c r="J9" i="3" s="1"/>
  <c r="C11" i="3"/>
  <c r="C10" i="3" s="1"/>
  <c r="C9" i="3" s="1"/>
  <c r="C8" i="3" s="1"/>
  <c r="C6" i="3" s="1"/>
  <c r="H11" i="3"/>
  <c r="H10" i="3" s="1"/>
  <c r="H9" i="3" s="1"/>
  <c r="H179" i="3"/>
  <c r="H178" i="3" s="1"/>
  <c r="H177" i="3" s="1"/>
  <c r="H176" i="3" s="1"/>
  <c r="D178" i="3"/>
  <c r="D177" i="3" s="1"/>
  <c r="D176" i="3" s="1"/>
  <c r="E20" i="3"/>
  <c r="E11" i="3" s="1"/>
  <c r="E10" i="3" s="1"/>
  <c r="E9" i="3" s="1"/>
  <c r="I20" i="3"/>
  <c r="I11" i="3" s="1"/>
  <c r="I10" i="3" s="1"/>
  <c r="I9" i="3" s="1"/>
  <c r="E123" i="3"/>
  <c r="E122" i="3" s="1"/>
  <c r="E121" i="3" s="1"/>
  <c r="E120" i="3" s="1"/>
  <c r="E8" i="3" s="1"/>
  <c r="E6" i="3" s="1"/>
  <c r="I123" i="3"/>
  <c r="I122" i="3" s="1"/>
  <c r="I121" i="3" s="1"/>
  <c r="I120" i="3" s="1"/>
  <c r="I8" i="3" s="1"/>
  <c r="I6" i="3" s="1"/>
  <c r="H137" i="3"/>
  <c r="H136" i="3" s="1"/>
  <c r="H135" i="3" s="1"/>
  <c r="D137" i="3"/>
  <c r="D136" i="3" s="1"/>
  <c r="D135" i="3" s="1"/>
  <c r="D120" i="3" s="1"/>
  <c r="D8" i="3" s="1"/>
  <c r="E101" i="3"/>
  <c r="E100" i="3" s="1"/>
  <c r="E99" i="3" s="1"/>
  <c r="E98" i="3" s="1"/>
  <c r="I101" i="3"/>
  <c r="I100" i="3" s="1"/>
  <c r="I99" i="3" s="1"/>
  <c r="I98" i="3" s="1"/>
  <c r="G147" i="3"/>
  <c r="G146" i="3" s="1"/>
  <c r="G145" i="3" s="1"/>
  <c r="F179" i="3"/>
  <c r="F178" i="3" s="1"/>
  <c r="F177" i="3" s="1"/>
  <c r="F176" i="3" s="1"/>
  <c r="J179" i="3"/>
  <c r="J178" i="3" s="1"/>
  <c r="J177" i="3" s="1"/>
  <c r="J176" i="3" s="1"/>
  <c r="F112" i="3"/>
  <c r="F8" i="3" s="1"/>
  <c r="F6" i="3" s="1"/>
  <c r="J112" i="3"/>
  <c r="H112" i="3"/>
  <c r="H120" i="3" l="1"/>
  <c r="H8" i="3" s="1"/>
  <c r="H6" i="3" s="1"/>
  <c r="F25" i="1"/>
  <c r="F24" i="1"/>
  <c r="F18" i="1"/>
  <c r="F17" i="1"/>
  <c r="F15" i="1"/>
  <c r="F14" i="1"/>
  <c r="F16" i="1" s="1"/>
  <c r="G92" i="2"/>
  <c r="F92" i="2"/>
  <c r="E92" i="2"/>
  <c r="D92" i="2"/>
  <c r="C92" i="2"/>
  <c r="G91" i="2"/>
  <c r="F91" i="2"/>
  <c r="E91" i="2"/>
  <c r="D91" i="2"/>
  <c r="C91" i="2"/>
  <c r="E90" i="2"/>
  <c r="D90" i="2"/>
  <c r="D89" i="2" s="1"/>
  <c r="D88" i="2" s="1"/>
  <c r="D87" i="2" s="1"/>
  <c r="C90" i="2"/>
  <c r="C89" i="2" s="1"/>
  <c r="C88" i="2" s="1"/>
  <c r="C87" i="2" s="1"/>
  <c r="G89" i="2"/>
  <c r="F89" i="2"/>
  <c r="F88" i="2" s="1"/>
  <c r="F87" i="2" s="1"/>
  <c r="E89" i="2"/>
  <c r="H89" i="2" s="1"/>
  <c r="G88" i="2"/>
  <c r="G87" i="2" s="1"/>
  <c r="E83" i="2"/>
  <c r="E82" i="2" s="1"/>
  <c r="D83" i="2"/>
  <c r="D82" i="2" s="1"/>
  <c r="C83" i="2"/>
  <c r="G82" i="2"/>
  <c r="F82" i="2"/>
  <c r="C82" i="2"/>
  <c r="E81" i="2"/>
  <c r="D81" i="2"/>
  <c r="H81" i="2" s="1"/>
  <c r="C81" i="2"/>
  <c r="E80" i="2"/>
  <c r="D80" i="2"/>
  <c r="H80" i="2" s="1"/>
  <c r="C80" i="2"/>
  <c r="E79" i="2"/>
  <c r="D79" i="2"/>
  <c r="H79" i="2" s="1"/>
  <c r="C79" i="2"/>
  <c r="E78" i="2"/>
  <c r="D78" i="2"/>
  <c r="H78" i="2" s="1"/>
  <c r="C78" i="2"/>
  <c r="C77" i="2" s="1"/>
  <c r="G77" i="2"/>
  <c r="F77" i="2"/>
  <c r="E77" i="2"/>
  <c r="D77" i="2"/>
  <c r="H77" i="2" s="1"/>
  <c r="E76" i="2"/>
  <c r="H76" i="2" s="1"/>
  <c r="D76" i="2"/>
  <c r="C76" i="2"/>
  <c r="E75" i="2"/>
  <c r="E74" i="2" s="1"/>
  <c r="H74" i="2" s="1"/>
  <c r="D75" i="2"/>
  <c r="D74" i="2" s="1"/>
  <c r="C75" i="2"/>
  <c r="G74" i="2"/>
  <c r="G73" i="2" s="1"/>
  <c r="F74" i="2"/>
  <c r="F73" i="2" s="1"/>
  <c r="E70" i="2"/>
  <c r="D70" i="2"/>
  <c r="C70" i="2"/>
  <c r="E69" i="2"/>
  <c r="D69" i="2"/>
  <c r="C69" i="2"/>
  <c r="E68" i="2"/>
  <c r="H68" i="2" s="1"/>
  <c r="D68" i="2"/>
  <c r="C68" i="2"/>
  <c r="E67" i="2"/>
  <c r="D67" i="2"/>
  <c r="C67" i="2"/>
  <c r="G66" i="2"/>
  <c r="F66" i="2"/>
  <c r="D66" i="2"/>
  <c r="E65" i="2"/>
  <c r="E64" i="2" s="1"/>
  <c r="D65" i="2"/>
  <c r="C65" i="2"/>
  <c r="C64" i="2" s="1"/>
  <c r="G64" i="2"/>
  <c r="F64" i="2"/>
  <c r="E63" i="2"/>
  <c r="D63" i="2"/>
  <c r="C63" i="2"/>
  <c r="E62" i="2"/>
  <c r="D62" i="2"/>
  <c r="D61" i="2" s="1"/>
  <c r="C62" i="2"/>
  <c r="G61" i="2"/>
  <c r="F61" i="2"/>
  <c r="C61" i="2"/>
  <c r="E60" i="2"/>
  <c r="D60" i="2"/>
  <c r="H60" i="2" s="1"/>
  <c r="C60" i="2"/>
  <c r="C59" i="2" s="1"/>
  <c r="G59" i="2"/>
  <c r="F59" i="2"/>
  <c r="E59" i="2"/>
  <c r="E58" i="2"/>
  <c r="D58" i="2"/>
  <c r="D57" i="2" s="1"/>
  <c r="C58" i="2"/>
  <c r="G57" i="2"/>
  <c r="F57" i="2"/>
  <c r="C57" i="2"/>
  <c r="E56" i="2"/>
  <c r="D56" i="2"/>
  <c r="C56" i="2"/>
  <c r="E55" i="2"/>
  <c r="D55" i="2"/>
  <c r="C55" i="2"/>
  <c r="E54" i="2"/>
  <c r="H54" i="2" s="1"/>
  <c r="D54" i="2"/>
  <c r="C54" i="2"/>
  <c r="E53" i="2"/>
  <c r="D53" i="2"/>
  <c r="D52" i="2" s="1"/>
  <c r="C53" i="2"/>
  <c r="G52" i="2"/>
  <c r="F52" i="2"/>
  <c r="E52" i="2"/>
  <c r="H52" i="2" s="1"/>
  <c r="E51" i="2"/>
  <c r="D51" i="2"/>
  <c r="C51" i="2"/>
  <c r="E50" i="2"/>
  <c r="H50" i="2" s="1"/>
  <c r="D50" i="2"/>
  <c r="C50" i="2"/>
  <c r="E49" i="2"/>
  <c r="D49" i="2"/>
  <c r="C49" i="2"/>
  <c r="G48" i="2"/>
  <c r="F48" i="2"/>
  <c r="F47" i="2" s="1"/>
  <c r="F93" i="2" s="1"/>
  <c r="D48" i="2"/>
  <c r="H41" i="2"/>
  <c r="E40" i="2"/>
  <c r="E39" i="2" s="1"/>
  <c r="D40" i="2"/>
  <c r="D39" i="2" s="1"/>
  <c r="C40" i="2"/>
  <c r="G39" i="2"/>
  <c r="F39" i="2"/>
  <c r="C39" i="2"/>
  <c r="E37" i="2"/>
  <c r="H37" i="2" s="1"/>
  <c r="D37" i="2"/>
  <c r="D36" i="2" s="1"/>
  <c r="H36" i="2" s="1"/>
  <c r="C37" i="2"/>
  <c r="C36" i="2" s="1"/>
  <c r="G36" i="2"/>
  <c r="F36" i="2"/>
  <c r="E36" i="2"/>
  <c r="E35" i="2"/>
  <c r="E34" i="2" s="1"/>
  <c r="D35" i="2"/>
  <c r="D34" i="2" s="1"/>
  <c r="C35" i="2"/>
  <c r="C34" i="2" s="1"/>
  <c r="G34" i="2"/>
  <c r="F34" i="2"/>
  <c r="F33" i="2" s="1"/>
  <c r="E30" i="2"/>
  <c r="E29" i="2" s="1"/>
  <c r="D30" i="2"/>
  <c r="D29" i="2" s="1"/>
  <c r="C30" i="2"/>
  <c r="C29" i="2" s="1"/>
  <c r="G29" i="2"/>
  <c r="F29" i="2"/>
  <c r="E28" i="2"/>
  <c r="D28" i="2"/>
  <c r="C28" i="2"/>
  <c r="G27" i="2"/>
  <c r="F27" i="2"/>
  <c r="D27" i="2"/>
  <c r="C27" i="2"/>
  <c r="E26" i="2"/>
  <c r="D26" i="2"/>
  <c r="H26" i="2" s="1"/>
  <c r="C26" i="2"/>
  <c r="E25" i="2"/>
  <c r="D25" i="2"/>
  <c r="C25" i="2"/>
  <c r="E24" i="2"/>
  <c r="D24" i="2"/>
  <c r="H24" i="2" s="1"/>
  <c r="C24" i="2"/>
  <c r="G23" i="2"/>
  <c r="F23" i="2"/>
  <c r="E23" i="2"/>
  <c r="E22" i="2"/>
  <c r="D22" i="2"/>
  <c r="C22" i="2"/>
  <c r="E21" i="2"/>
  <c r="H21" i="2" s="1"/>
  <c r="D21" i="2"/>
  <c r="C21" i="2"/>
  <c r="E20" i="2"/>
  <c r="D20" i="2"/>
  <c r="C20" i="2"/>
  <c r="G19" i="2"/>
  <c r="F19" i="2"/>
  <c r="E18" i="2"/>
  <c r="D18" i="2"/>
  <c r="C18" i="2"/>
  <c r="E17" i="2"/>
  <c r="D17" i="2"/>
  <c r="C17" i="2"/>
  <c r="E16" i="2"/>
  <c r="D16" i="2"/>
  <c r="C16" i="2"/>
  <c r="E15" i="2"/>
  <c r="D15" i="2"/>
  <c r="C15" i="2"/>
  <c r="G14" i="2"/>
  <c r="F14" i="2"/>
  <c r="E13" i="2"/>
  <c r="H13" i="2" s="1"/>
  <c r="D13" i="2"/>
  <c r="C13" i="2"/>
  <c r="E12" i="2"/>
  <c r="H12" i="2" s="1"/>
  <c r="D12" i="2"/>
  <c r="C12" i="2"/>
  <c r="E11" i="2"/>
  <c r="D11" i="2"/>
  <c r="C11" i="2"/>
  <c r="C10" i="2" s="1"/>
  <c r="G10" i="2"/>
  <c r="F10" i="2"/>
  <c r="E10" i="2"/>
  <c r="G9" i="2"/>
  <c r="H53" i="2" l="1"/>
  <c r="H58" i="2"/>
  <c r="H63" i="2"/>
  <c r="H67" i="2"/>
  <c r="C19" i="2"/>
  <c r="H28" i="2"/>
  <c r="G47" i="2"/>
  <c r="G93" i="2" s="1"/>
  <c r="C48" i="2"/>
  <c r="H56" i="2"/>
  <c r="H62" i="2"/>
  <c r="H65" i="2"/>
  <c r="C74" i="2"/>
  <c r="C73" i="2" s="1"/>
  <c r="D10" i="2"/>
  <c r="H10" i="2" s="1"/>
  <c r="C14" i="2"/>
  <c r="C66" i="2"/>
  <c r="F9" i="2"/>
  <c r="F42" i="2" s="1"/>
  <c r="E14" i="2"/>
  <c r="H29" i="2"/>
  <c r="C23" i="2"/>
  <c r="H25" i="2"/>
  <c r="G33" i="2"/>
  <c r="H51" i="2"/>
  <c r="C52" i="2"/>
  <c r="H55" i="2"/>
  <c r="H90" i="2"/>
  <c r="H92" i="2"/>
  <c r="F26" i="1"/>
  <c r="D19" i="2"/>
  <c r="D9" i="2" s="1"/>
  <c r="D42" i="2" s="1"/>
  <c r="H11" i="2"/>
  <c r="D14" i="2"/>
  <c r="H14" i="2" s="1"/>
  <c r="H16" i="2"/>
  <c r="E19" i="2"/>
  <c r="H19" i="2" s="1"/>
  <c r="D33" i="2"/>
  <c r="H49" i="2"/>
  <c r="H91" i="2"/>
  <c r="F19" i="1"/>
  <c r="F20" i="1" s="1"/>
  <c r="F28" i="1" s="1"/>
  <c r="E33" i="2"/>
  <c r="H33" i="2" s="1"/>
  <c r="H34" i="2"/>
  <c r="H83" i="2"/>
  <c r="H82" i="2"/>
  <c r="G42" i="2"/>
  <c r="H39" i="2"/>
  <c r="C9" i="2"/>
  <c r="C33" i="2"/>
  <c r="D73" i="2"/>
  <c r="H15" i="2"/>
  <c r="H20" i="2"/>
  <c r="E27" i="2"/>
  <c r="H27" i="2" s="1"/>
  <c r="H35" i="2"/>
  <c r="H40" i="2"/>
  <c r="E48" i="2"/>
  <c r="E57" i="2"/>
  <c r="H57" i="2" s="1"/>
  <c r="E61" i="2"/>
  <c r="H61" i="2" s="1"/>
  <c r="E66" i="2"/>
  <c r="H66" i="2" s="1"/>
  <c r="E73" i="2"/>
  <c r="D23" i="2"/>
  <c r="H23" i="2" s="1"/>
  <c r="D59" i="2"/>
  <c r="H59" i="2" s="1"/>
  <c r="D64" i="2"/>
  <c r="H64" i="2" s="1"/>
  <c r="E88" i="2"/>
  <c r="E87" i="2" s="1"/>
  <c r="H87" i="2" s="1"/>
  <c r="C47" i="2" l="1"/>
  <c r="C93" i="2" s="1"/>
  <c r="H73" i="2"/>
  <c r="D47" i="2"/>
  <c r="D93" i="2" s="1"/>
  <c r="H48" i="2"/>
  <c r="E47" i="2"/>
  <c r="C42" i="2"/>
  <c r="E9" i="2"/>
  <c r="H47" i="2" l="1"/>
  <c r="E93" i="2"/>
  <c r="H93" i="2" s="1"/>
  <c r="E42" i="2"/>
  <c r="H42" i="2" s="1"/>
  <c r="H9" i="2"/>
</calcChain>
</file>

<file path=xl/sharedStrings.xml><?xml version="1.0" encoding="utf-8"?>
<sst xmlns="http://schemas.openxmlformats.org/spreadsheetml/2006/main" count="386" uniqueCount="266">
  <si>
    <t>OPĆINA GORNJI BOGIĆEVCI</t>
  </si>
  <si>
    <t>PLAN   PRIHODA I PRIMITAKA, RASHODA I IZDATAKA  od 01.01.2021. do 31.12.2021. S PROCJENOM DO 2023. GODINE</t>
  </si>
  <si>
    <t>OPĆI DIO PRORAČUNA</t>
  </si>
  <si>
    <t>A. RAČUN PRIHODA I RASHODA</t>
  </si>
  <si>
    <t xml:space="preserve"> 6. PRIHODI POSLOVANJA</t>
  </si>
  <si>
    <t>BROJ KONTA</t>
  </si>
  <si>
    <t>NAZIV PRIHODA</t>
  </si>
  <si>
    <t>IZVRŠENJE 2019.</t>
  </si>
  <si>
    <t>PLANIRANO 2020.</t>
  </si>
  <si>
    <t>PLAN 2021.</t>
  </si>
  <si>
    <t>Procjena 2022.</t>
  </si>
  <si>
    <t>Procjena 2023.</t>
  </si>
  <si>
    <t>Indeks 2021/20.</t>
  </si>
  <si>
    <t>PRIHODI POSLOVANJA</t>
  </si>
  <si>
    <t>Prihodi od poreza</t>
  </si>
  <si>
    <t>Porez i prirez na dohodak</t>
  </si>
  <si>
    <t>Porezi na imovinu</t>
  </si>
  <si>
    <t>Porezi na robu i usluge</t>
  </si>
  <si>
    <t>Pomoći iz inozemstva  i od subjek. unutar opće države</t>
  </si>
  <si>
    <t xml:space="preserve">Pomoći iz proračuna </t>
  </si>
  <si>
    <t xml:space="preserve"> </t>
  </si>
  <si>
    <t>Pom. od ostalih subj. unut. opć. drž.</t>
  </si>
  <si>
    <t>Pomoći prorač.korisnicima iz proračuna koji im nisu nadležni</t>
  </si>
  <si>
    <t>Pomoći iz drž.proračuna temeljem prijenosa sredstava EU</t>
  </si>
  <si>
    <t>Prihodi od imovine</t>
  </si>
  <si>
    <t>Prihodi od financijske imovine</t>
  </si>
  <si>
    <t>Prihodi od nefinancijske imovine</t>
  </si>
  <si>
    <t>Prihodi od kamata na dane zajmove</t>
  </si>
  <si>
    <t>Prihodi od administrativnih pristojbi i po posebnim propisima</t>
  </si>
  <si>
    <t>Administrativne (upravne) pristojbe</t>
  </si>
  <si>
    <t>Prihodi po posebnim propisima</t>
  </si>
  <si>
    <t>Komunalni doprinosi i naknade</t>
  </si>
  <si>
    <t>Prihodi od prodaje roba i usluga, te donacije</t>
  </si>
  <si>
    <t xml:space="preserve">Ostali prihodi </t>
  </si>
  <si>
    <t>Ostali prihodi</t>
  </si>
  <si>
    <t xml:space="preserve"> 7. PRIHODI OD NEFINANCIJSKE IMOVINE</t>
  </si>
  <si>
    <t>PRIHODI OD PRODAJE NEFINANCIJSKE IMOVINE</t>
  </si>
  <si>
    <t>Prihodi od prodaje neproizvedene imovine</t>
  </si>
  <si>
    <t>Prihodi od prodaje materijalne imovine - pr.bog.</t>
  </si>
  <si>
    <t>Prihodi od prodaje proizvedene dugotr.imovine</t>
  </si>
  <si>
    <t xml:space="preserve">                        8. PRIMICI OD FINANCIJSKE IMOVINE I ZADUŽIVANJA</t>
  </si>
  <si>
    <t>PRIMICI OD FIN. IMOVINE I ZADUŽIVANJA</t>
  </si>
  <si>
    <t>Primici od zaduživanja</t>
  </si>
  <si>
    <t>Primljeni zajmovi od tuz. Banaka</t>
  </si>
  <si>
    <t xml:space="preserve">             UKUPNO PRIHODI ( 6+7+8):</t>
  </si>
  <si>
    <t>3. RASHODI POSLOVANJA</t>
  </si>
  <si>
    <t>NAZIV RASHODA</t>
  </si>
  <si>
    <t>RASHODI POSLOVANJA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</si>
  <si>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</si>
  <si>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</si>
  <si>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</si>
  <si>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</si>
  <si>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</si>
  <si>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</si>
  <si>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</si>
  <si>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</si>
  <si>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</si>
  <si>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</si>
  <si>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</si>
  <si>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Subv. Trg. Dr.,poljoprivrednicima, obrtnicima, malim i sred poduzetnicima…</t>
  </si>
  <si>
    <t>Subvencije trg.društvima, poljoprivr. i obrtnicima izvan javnog sektora</t>
  </si>
  <si>
    <t xml:space="preserve">Potpore </t>
  </si>
  <si>
    <t>Pomoći općinskim proračunima</t>
  </si>
  <si>
    <t>Pomoći proračunskim korisnicima drugih proračuna</t>
  </si>
  <si>
    <t xml:space="preserve">Naknade građanima i kućanstvima </t>
  </si>
  <si>
    <t>Ostale naknade građanima i kućanstvima iz proračuna</t>
  </si>
  <si>
    <t>Ostali rashodi</t>
  </si>
  <si>
    <t>Tekuće donacije</t>
  </si>
  <si>
    <t>Kapitalne donacije</t>
  </si>
  <si>
    <t>Izvanredni rashodi</t>
  </si>
  <si>
    <t>Kapitalne pomoći</t>
  </si>
  <si>
    <t>4. RASHODI ZA NABAVU NEFINANCIJSKE IMOVINE</t>
  </si>
  <si>
    <t>RASHODI ZA NABAVU NEFINANCIJSKE IMOVINE</t>
  </si>
  <si>
    <t>Rashodi za nabavu neproizvedene imovine</t>
  </si>
  <si>
    <t>Mater.imov. Prirodna bogatstva - zemljišta</t>
  </si>
  <si>
    <t>Nematerijalna  imovina</t>
  </si>
  <si>
    <t>Rashodi za nabavu proizvedene dugotrajne imovine</t>
  </si>
  <si>
    <t>Građevinski objekti</t>
  </si>
  <si>
    <t>Postrojenja i oprema</t>
  </si>
  <si>
    <t>Knjige, umjetnička djela i ostale izložbene vrijednosti</t>
  </si>
  <si>
    <t>Nematerijalna proizvedena imovina</t>
  </si>
  <si>
    <t>Rashodi za dodatna ulaganja na nefinancijskoj imovini</t>
  </si>
  <si>
    <t>Dodatna ulaganja na građ. Objekt.</t>
  </si>
  <si>
    <t>B. RAČUN FINANCIRANJA</t>
  </si>
  <si>
    <t>NAZIV IZDATKA</t>
  </si>
  <si>
    <t>NETO FINANCIRANJE</t>
  </si>
  <si>
    <t>IZDACI ZA FINANCIJSKU IMOVINU I OTPLATE ZAJMOVA</t>
  </si>
  <si>
    <t>Izdaci za otplatu glavnice prim. zajm.</t>
  </si>
  <si>
    <t xml:space="preserve">Otplata glavnice primljenih zajmova </t>
  </si>
  <si>
    <t>Ukupan donos viška/manjka iz prethodne(ih) godina</t>
  </si>
  <si>
    <t>Dio manjka/viška koji će se pokrit/rasporedit</t>
  </si>
  <si>
    <t>UKUPNO RASHODI I IZDACI 3+4+5</t>
  </si>
  <si>
    <r>
      <t xml:space="preserve">        Na temelju članka 39. Zakona o proračunu ("Narodne novine", broj 87/08, 136/12, 15/15) i članka 32. Statuta općine Gornji Bogićevci ("Službeni vjesnik općine Gornji Bogićevci   br.02/09, 01/13 i 04/19), </t>
    </r>
    <r>
      <rPr>
        <b/>
        <sz val="11"/>
        <rFont val="Times New Roman"/>
        <family val="1"/>
        <charset val="238"/>
      </rPr>
      <t>OPĆINSKO</t>
    </r>
    <r>
      <rPr>
        <b/>
        <sz val="11"/>
        <rFont val="Times New Roman"/>
        <family val="1"/>
      </rPr>
      <t xml:space="preserve"> VIJEĆE OPĆINE GORNJI BOGIĆEVCI</t>
    </r>
    <r>
      <rPr>
        <sz val="11"/>
        <rFont val="Times New Roman"/>
        <family val="1"/>
      </rPr>
      <t xml:space="preserve"> na 21. sjednici održanoj  22</t>
    </r>
    <r>
      <rPr>
        <sz val="11"/>
        <rFont val="Times New Roman"/>
        <family val="1"/>
        <charset val="238"/>
      </rPr>
      <t>.</t>
    </r>
    <r>
      <rPr>
        <sz val="11"/>
        <rFont val="Times New Roman"/>
        <family val="1"/>
      </rPr>
      <t>12.2020.  godine donijelo je</t>
    </r>
  </si>
  <si>
    <t>PRORAČUN</t>
  </si>
  <si>
    <t>OPĆINE GORNJI BOGIĆEVCI ZA 2021. GODINU</t>
  </si>
  <si>
    <t>I PROJEKCIJE ZA 2022.- 2023. GODINU</t>
  </si>
  <si>
    <t>I OPĆI DIO</t>
  </si>
  <si>
    <t xml:space="preserve">     </t>
  </si>
  <si>
    <t>Članak 1.</t>
  </si>
  <si>
    <t xml:space="preserve">     Proračun Općine Gornji Bogićevci za 2021.godinu sastoji se od:</t>
  </si>
  <si>
    <t>A. RAČUNA PRIHODA I RASHODA</t>
  </si>
  <si>
    <t>PLAN ZA 2021. GODINU</t>
  </si>
  <si>
    <t>UKUPNO PRIHODI</t>
  </si>
  <si>
    <t>UKUPNO RASHODI</t>
  </si>
  <si>
    <r>
      <t xml:space="preserve">RAZLIKA PRIHODA I RASHODA - </t>
    </r>
    <r>
      <rPr>
        <b/>
        <i/>
        <sz val="10"/>
        <rFont val="Times New Roman"/>
        <family val="1"/>
        <charset val="238"/>
      </rPr>
      <t>višakak / manjak prihoda nad rashodima</t>
    </r>
  </si>
  <si>
    <t>B. RAČUNA FINANCIRANJA</t>
  </si>
  <si>
    <t>PRIMICI OD FINANCIJSKE IMOVINE I ZADUŽIVANJA</t>
  </si>
  <si>
    <t>IZDACI ZA FINANCIJSKU IMOVINU I OTPLAE ZAJMOVA</t>
  </si>
  <si>
    <t>RAZLIKA PRIHODA I RASHODA + NETO FINANCIRANJE</t>
  </si>
  <si>
    <t>Članak 2.</t>
  </si>
  <si>
    <t xml:space="preserve">     Prihodi i rashodi te primici i izdaci po ekonomskoj klasifikaciji utvrđuju se u Računu prihoda i rashoda i Računu financiranja za 2021. godinu i projekcije za 2022. i 2023. godinu kako slijedi:</t>
  </si>
  <si>
    <t>R E P U B L I K A   H R V A T S K A</t>
  </si>
  <si>
    <t>BRODSKO-POSAVSKA ŽUPANIJA</t>
  </si>
  <si>
    <t xml:space="preserve">   OPĆINA  GORNJI  BOGIĆEVCI</t>
  </si>
  <si>
    <t xml:space="preserve">             Općinsko vijeće</t>
  </si>
  <si>
    <t>PRORAČUN 2021. GODINE</t>
  </si>
  <si>
    <t>S PROCJENOM ZA 2022. i 2023. GODINU</t>
  </si>
  <si>
    <t>Prosinac 2020.</t>
  </si>
  <si>
    <t>II POSEBNI DIO</t>
  </si>
  <si>
    <t>Članak 3.</t>
  </si>
  <si>
    <t xml:space="preserve">            Rashodi i izdaci razvrstani prema proračunskim klasifikacijama u  Posebnom dijelu proračuna iskazani su kako slijedi:</t>
  </si>
  <si>
    <t>SVEUKUPNO RASHODI I IZDATCI</t>
  </si>
  <si>
    <t>SVEUKUPNO IZVORI FINANCIRANJA - PRIHODI I PRIMITCI</t>
  </si>
  <si>
    <t>VRSTA RASHODA</t>
  </si>
  <si>
    <t>GODIŠNJI PLAN 2021</t>
  </si>
  <si>
    <t xml:space="preserve">OPĆI </t>
  </si>
  <si>
    <t>VLASTITI</t>
  </si>
  <si>
    <t>PRIHODI ZA POSEBNE NAMJENE</t>
  </si>
  <si>
    <t>POMOĆI</t>
  </si>
  <si>
    <t>PRIHODI OD PRODAJE NEFIN.IM.</t>
  </si>
  <si>
    <t>NAMJENSKI - KREDITI    I VIŠAK PRIHODA IZ PRETH.GODINA</t>
  </si>
  <si>
    <t>RAZDJEL 001 JEDINSTVENI UPRAVNI ODJEL</t>
  </si>
  <si>
    <t>GLAVA 00101 POSLOVI ODJELA</t>
  </si>
  <si>
    <t>Funkcijska klasifikacija: 01-opće javne usluge</t>
  </si>
  <si>
    <t>Program 01: Redovna djelatnost</t>
  </si>
  <si>
    <t>Aktivnost: Administracija i upravljanje</t>
  </si>
  <si>
    <t>Kapitalni projekt: Nabava nefinancijske imovine za redovan rad</t>
  </si>
  <si>
    <t xml:space="preserve">GLAVA 00102 JAVNE USTANOVE ŠKOLSKOG ODGOJA </t>
  </si>
  <si>
    <t>Funkcijska klasifikacija: 09 - Obrazovanje</t>
  </si>
  <si>
    <t>Program 01: Program predškolskog odgoja-korisnik Dječji vrtić Nova Gradiška</t>
  </si>
  <si>
    <t>Aktivnost: Sufinanciranje odgajateljice "Male škole"</t>
  </si>
  <si>
    <t>Program 02 Javne potrebe iznad standarda u školstvu</t>
  </si>
  <si>
    <t>Aktivnost: Poticanje rada školskih ustanova na području Općine</t>
  </si>
  <si>
    <t>Aktivnost: Pomoći studenatima</t>
  </si>
  <si>
    <t>GLAVA 00103 PROGRAMSKA DJELATNOST KULTURE</t>
  </si>
  <si>
    <t>Funkcijska klasifikacija: 08 - Rekreacija, kultura i religija</t>
  </si>
  <si>
    <t>Program 01: Program javnih potreba u kulturi</t>
  </si>
  <si>
    <t>Aktivnost: Manifestacije u kulturi pod pokroviteljstvom Općine</t>
  </si>
  <si>
    <t>Aktivnost: Udruge građana iz područja kulture</t>
  </si>
  <si>
    <t>Program 02: Djelatnost Narodne knjižnice i čitaonice "Grigor Vitez"</t>
  </si>
  <si>
    <t>Aktivnost: Administrativno, tehničko i stručno osoblje</t>
  </si>
  <si>
    <t>Kapitalni projekt: Nabava uredske opreme i namještaja u knjižnici</t>
  </si>
  <si>
    <t>Kapitalni projekt: Nabava knjižničke građe</t>
  </si>
  <si>
    <t>Kapitalni projekt: Nabava nematerijalne imovine</t>
  </si>
  <si>
    <t>Nematerijalna proizv edena imovina</t>
  </si>
  <si>
    <t>Program 03: Religiozne potrebe građana</t>
  </si>
  <si>
    <t>Kapitalni projekt: Izgradnja, obnova i održavanje sakralnih objekata</t>
  </si>
  <si>
    <t xml:space="preserve">Tekuće donacije </t>
  </si>
  <si>
    <t>Program 04: Ulaganja u kulturna i povjesna nalazišta</t>
  </si>
  <si>
    <t>Kapitalni projekt:Ulaganje u kulturnu destinaciju "Bedem"- utvrda Templara i Ivanovaca</t>
  </si>
  <si>
    <t>Nematerijalna imovina</t>
  </si>
  <si>
    <t>GLAVA 00104 PROGRAMSKA DJELATNOST SPORTA</t>
  </si>
  <si>
    <t>Funkcijska klasifikacija: 08- rekreacija, kultura, religija</t>
  </si>
  <si>
    <t>Program 01: Organizacija rekreacije i športskih aktivnosti</t>
  </si>
  <si>
    <t>Aktivnost: Osnovna djelatnost športskih udruga i udruga tehničke</t>
  </si>
  <si>
    <t>Aktivnost: Manifestacije u športu pod pokroviteljstvom Općine</t>
  </si>
  <si>
    <t>Kapitalni projekt: Izgradnja sportskih terena</t>
  </si>
  <si>
    <t>Ostali građevinski objekti</t>
  </si>
  <si>
    <t>GLAVA 00105 JAVNE POTREBE I USLUGE U ZDRAVSTVU</t>
  </si>
  <si>
    <t>Funkcijska klasifikacija: 07 - Zdravstvo</t>
  </si>
  <si>
    <t>Program 01: Dodatne usluge u zdravstvu i preventiva</t>
  </si>
  <si>
    <t>Aktivnost: Poslovi deratizacije i dezinsekcije</t>
  </si>
  <si>
    <t>Aktivnost: Pomoći u opremanju bolnice - pedijatrija</t>
  </si>
  <si>
    <t>GLAVA 00106 PROGRAMSKA DJELATNOST SOCIJALNE SKRBI</t>
  </si>
  <si>
    <t>Funkcijska klasifikacija: 10-Socijalna zaštita</t>
  </si>
  <si>
    <t>Program 01: Program socijalne skrbi i novčanih pomoći, te briga za stare i nemoćne</t>
  </si>
  <si>
    <t>Aktivnost: Pomoći obiteljima i kućanstvima</t>
  </si>
  <si>
    <t>Pomoći</t>
  </si>
  <si>
    <t>Program 02: Poticajne mjere demografske obnove</t>
  </si>
  <si>
    <t>Aktivnost: Potpore za novorođeno dijete</t>
  </si>
  <si>
    <t>Naknade građanima i kućanstvima</t>
  </si>
  <si>
    <t>Aktivnost: Potpore u rješavanju stambenog pitanja mladih obitelj</t>
  </si>
  <si>
    <t>Program 03: Humanitarna skrb kroz udruge građana</t>
  </si>
  <si>
    <t>Aktivnost: Humanitarna djelatnost Crvenog križa</t>
  </si>
  <si>
    <t>Aktivnost: Poticaj djelovanju udruge umirovljenika</t>
  </si>
  <si>
    <t>Program 04: Poticanje rada ostalih udruga građana</t>
  </si>
  <si>
    <t>Aktivnost: Poticanje rada ostalih udruga građana</t>
  </si>
  <si>
    <t>GLAVA 00107 PRORAČUN I FINANCIJE</t>
  </si>
  <si>
    <t>Program 01: Upravljanje javnim financijama</t>
  </si>
  <si>
    <t>Aktivnost: Upravljanje javnim financijama</t>
  </si>
  <si>
    <t>Ostali rashodi poslovanja</t>
  </si>
  <si>
    <t>GLAVA 00108 VATROGASTVO, ZAŠTITA I SPAŠAVANJE</t>
  </si>
  <si>
    <t>Funkcijska klasifikacija: 03-Javni red i sigurnost</t>
  </si>
  <si>
    <t>Program 01: Civilna zaštita i zaštita od požara</t>
  </si>
  <si>
    <t>Aktivnost: Osnovna djelatnost sustava vatrogastva i civilne zaštite</t>
  </si>
  <si>
    <t>GLAVA 00109 GOSPODARSTVO</t>
  </si>
  <si>
    <t>Funkcijska klasifikacija: 04-Ekonomski poslovi</t>
  </si>
  <si>
    <t>Program 01: Poticanje razvoja gospodarstva</t>
  </si>
  <si>
    <t>Aktivnost:Sufinanciranje otvaranja novih mikro poduzeća i odricanje od vlastitih prihoda u korist poduzeća i obrta</t>
  </si>
  <si>
    <t>Subvencije trg.društvima,poljop. i obrtnicima izvan javnog sektora</t>
  </si>
  <si>
    <r>
      <t xml:space="preserve">Funkcijska klasifikacija: </t>
    </r>
    <r>
      <rPr>
        <b/>
        <sz val="10"/>
        <color rgb="FFFF0000"/>
        <rFont val="Arial"/>
        <family val="2"/>
      </rPr>
      <t>04-Ekonomski poslovi</t>
    </r>
  </si>
  <si>
    <t>Aktivnost: Poticanje poduzetništva poboljšanjem komunalne infrastrukture u poduz.zoni Brezine</t>
  </si>
  <si>
    <t>GLAVA 00110 KOMUNALNE DJELATNOSTI</t>
  </si>
  <si>
    <t>Funkcijska klasifikacija: 01-Opće javne usluge</t>
  </si>
  <si>
    <t>Program 01: Redovna djelatnost vlastitog komunalnog pogona</t>
  </si>
  <si>
    <t>Plaće redovni zaposlenici</t>
  </si>
  <si>
    <t>Doprinosi na plaće redovni zaposlenici</t>
  </si>
  <si>
    <t>Plaće javni radovi</t>
  </si>
  <si>
    <t>Doprinosi na plaće javni radovi</t>
  </si>
  <si>
    <t>Pomoći unutar općeg proračuna</t>
  </si>
  <si>
    <t>Aktivnost: Opremanje vlastitog pogona, sitni inventarm i radna odjeća</t>
  </si>
  <si>
    <t>Program 03: Održavanje objekata i uređaja komunalne infrastrukture</t>
  </si>
  <si>
    <t>Aktivnost: Održavanje i uređivanje javnih ostalih objekata - Mrtvačnica,vodocrp.</t>
  </si>
  <si>
    <t>Aktivnost: Održavanje cesta i drugih javnih površina</t>
  </si>
  <si>
    <t>Funkcijska klasifikacija: 06 Usluge unaprjeđenja stanovanja</t>
  </si>
  <si>
    <t>Program 01: Održavanje objekata i uređaja ulične rasvjete</t>
  </si>
  <si>
    <t>Aktivnost: Javna rasvjeta</t>
  </si>
  <si>
    <t>Dodatna ulaganja na građevinskim objektima</t>
  </si>
  <si>
    <t>GLAVA 00111 IZGRADNJA I ODRŽAVANJE OBJEKATA I UREĐAJA KOMUNALNE INFRASTRUKTURE</t>
  </si>
  <si>
    <t>Program 01: Izgradnja objekata prometne infrastrukture</t>
  </si>
  <si>
    <t>Kapitalni projekt : Izgradnja i asfaltiranje cesta, nogostupa,</t>
  </si>
  <si>
    <t>Program 01: Prostorno-planska dokumentacija za područje Općine</t>
  </si>
  <si>
    <t>Aktivnost: Izrada prostorno-planske dokumentacije</t>
  </si>
  <si>
    <t>Program 03: Dodatna ulaganja, uređenje i održavanje ostale komunalne infrastrukture</t>
  </si>
  <si>
    <t>Aktivnost: Uređenje i unaprjeđenje ostale komunalne infrastrukture</t>
  </si>
  <si>
    <t>Funkcijska klasifikacija: 05 Zaštita okoliša</t>
  </si>
  <si>
    <t>Program 01:Prikupljanje i odvodnja otpadnih voda</t>
  </si>
  <si>
    <t>Aktivnost: Održavanje sistema za odvodnju otpadnih voda</t>
  </si>
  <si>
    <t>RAZDJEL 002 NAČELNIK</t>
  </si>
  <si>
    <t>GLAVA 00201 NAČELNIK</t>
  </si>
  <si>
    <t>Program 01: Donošenje akata i mjera iz djelokruga izvršnog tijela</t>
  </si>
  <si>
    <t>Aktivnost: Izvršna tijela</t>
  </si>
  <si>
    <t>RAZDJEL 003 OPĆINSKO VIJEĆE</t>
  </si>
  <si>
    <t>GLAVA 00301 OPĆINSKO VIJEĆE</t>
  </si>
  <si>
    <t>Program 01: Donošenje akata i mjera iz djelokruga predst. mjesne samouprave</t>
  </si>
  <si>
    <t>Aktivnost: Predstavničko tijelo</t>
  </si>
  <si>
    <t>Aktivnost: Tekuća zaliha proračuna</t>
  </si>
  <si>
    <t>Aktivnost: Dan Grada Pakraca</t>
  </si>
  <si>
    <t>Obilježavanje Dana općine</t>
  </si>
  <si>
    <t>Aktivnost: Sjećanja na Domovinski rat</t>
  </si>
  <si>
    <t>Program 02: Informiranje građana</t>
  </si>
  <si>
    <t>Aktivnost: Informiranje putem radija</t>
  </si>
  <si>
    <t>Program 03: Program političkih stranaka</t>
  </si>
  <si>
    <t>Aktivnost: Osnovne funkcije političkih stranaka - Izbori</t>
  </si>
  <si>
    <t>Program 04: Rad nacionalnih manjina i zajednica</t>
  </si>
  <si>
    <t>Aktivnost: Aktivnosti vijeća nacionalnih manjina</t>
  </si>
  <si>
    <t>Program 05: Rad mjesnih odbora</t>
  </si>
  <si>
    <t>Aktivnost: Održavanje zgrada za redovno korištenje i rad MO</t>
  </si>
  <si>
    <t>Kapitalni projekt: Nabava, uređenje i održavanje poslovnih zgrada za rad mjesnih odbora</t>
  </si>
  <si>
    <t>Članak 4.</t>
  </si>
  <si>
    <t xml:space="preserve">               Plan razvojnih programa za razdoblje 2021.-2023. godine, Projekcija proračuna za razdoblje 2021.-2023. godine i Plan rashoda i izdataka za 2021. godinu po funkcijskoj klasifikaciji, sastavni su dio Proračuna. </t>
  </si>
  <si>
    <t>Članak 5.</t>
  </si>
  <si>
    <r>
      <t xml:space="preserve">             Rashodi i izdatci razvrstani su prema izvorima financiranja. U smislu planiranja Proračuna općine Gornji Bogićevci izvori financiranja su: </t>
    </r>
    <r>
      <rPr>
        <b/>
        <sz val="11"/>
        <color theme="1"/>
        <rFont val="Calibri"/>
        <family val="2"/>
        <charset val="238"/>
        <scheme val="minor"/>
      </rPr>
      <t xml:space="preserve">1. OPĆI PRIHODI I PRIMITCI </t>
    </r>
    <r>
      <rPr>
        <sz val="11"/>
        <color theme="1"/>
        <rFont val="Calibri"/>
        <family val="2"/>
        <charset val="238"/>
        <scheme val="minor"/>
      </rPr>
      <t xml:space="preserve">koji uključuje prihode od poreza (61), prihode od financijske imovine (641), prihode od nefinancijske imovine (6421, 6429),  prihodi od administrativnih (upravnih) pristojbi (651) i prihodi od kazni (681),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2. VLASTITI PRIHODI</t>
    </r>
    <r>
      <rPr>
        <sz val="11"/>
        <color theme="1"/>
        <rFont val="Calibri"/>
        <family val="2"/>
        <charset val="238"/>
        <scheme val="minor"/>
      </rPr>
      <t xml:space="preserve"> koji uključuju prihode koje općina ostvari obavljanjem poslova na tržištu i u tržišnim uvjetima, a koje mogu obavljati i drugi pravni subjekti izvan općeg proračuna - iznajmljivanje imovine, obavljanje ugostiteljskih usluga i sl. (661, 6422),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3. PRIHODI ZA POSEBNE NAMJENE</t>
    </r>
    <r>
      <rPr>
        <sz val="11"/>
        <color theme="1"/>
        <rFont val="Calibri"/>
        <family val="2"/>
        <charset val="238"/>
        <scheme val="minor"/>
      </rPr>
      <t xml:space="preserve"> koji uključuju prihode čija je namjena utvrđena posebnim zakonima i propisima - zakup poljoprivrednog zemljišta u vlasništvu države (64222), naknada za prenamjenu poljopr.zemlj., naknada za uporabu javnih površina (6423), vodni doprinos i doprinos za šume (652), komunalna naknada, komunalni doprinos (653), te prodaja državnog poljoprivrednog zemljišta (71111)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4. POMOĆI</t>
    </r>
    <r>
      <rPr>
        <sz val="11"/>
        <color theme="1"/>
        <rFont val="Calibri"/>
        <family val="2"/>
        <charset val="238"/>
        <scheme val="minor"/>
      </rPr>
      <t xml:space="preserve"> koje uključuje sve kapitalne i tekuće pomoći od drugih proračuna, te ostalih subjekata unutar općeg proračuna (63),                             </t>
    </r>
    <r>
      <rPr>
        <b/>
        <sz val="11"/>
        <color theme="1"/>
        <rFont val="Calibri"/>
        <family val="2"/>
        <charset val="238"/>
        <scheme val="minor"/>
      </rPr>
      <t>5. PRIHODI OD PRODAJE NEFINANCIJSKE IMOVINE</t>
    </r>
    <r>
      <rPr>
        <sz val="11"/>
        <color theme="1"/>
        <rFont val="Calibri"/>
        <family val="2"/>
        <charset val="238"/>
        <scheme val="minor"/>
      </rPr>
      <t xml:space="preserve"> (7), izuzev prodaje državnog poljoprivrednog zemljišta i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6. NAMJENSKI PRIMITCI</t>
    </r>
    <r>
      <rPr>
        <sz val="11"/>
        <color theme="1"/>
        <rFont val="Calibri"/>
        <family val="2"/>
        <charset val="238"/>
        <scheme val="minor"/>
      </rPr>
      <t xml:space="preserve"> koje čine prihodi od zaduživanja (8)</t>
    </r>
  </si>
  <si>
    <t>Članak 6.</t>
  </si>
  <si>
    <t xml:space="preserve">            Planiran je manjak prihoda nad rashodima u iznosu od 338.984,00 koji će se pokriti viškom prihoda nad rashodima iz prethodnih razdoblja.</t>
  </si>
  <si>
    <t>Članak 7.</t>
  </si>
  <si>
    <t xml:space="preserve">    Ovaj Proračun će biti objavljen u Službenom glasniku Općine Gornji Bogićevci, te na web stranici Općine www.opcinagornjibogicevci.hr, stupa na snagu 8 dana od dana donošenja, a primjenjivat će se od 1.siječnja 2021.godine.</t>
  </si>
  <si>
    <t>REPUBLIKA HRVATSKA</t>
  </si>
  <si>
    <t>ŽUPANIJA BRODSKO-POSAVSKA</t>
  </si>
  <si>
    <t>OPĆINSKO VJEĆE</t>
  </si>
  <si>
    <t>PREDSJEDNIK</t>
  </si>
  <si>
    <t>OPĆINSKOG VJEĆA:</t>
  </si>
  <si>
    <t>Gornji Bogićevci, 22.12.2020.</t>
  </si>
  <si>
    <t>Stipo Šugić</t>
  </si>
  <si>
    <r>
      <t>KLASA: 400-</t>
    </r>
    <r>
      <rPr>
        <b/>
        <sz val="10"/>
        <rFont val="Times New Roman"/>
        <family val="1"/>
        <charset val="238"/>
      </rPr>
      <t>06/</t>
    </r>
    <r>
      <rPr>
        <b/>
        <sz val="10"/>
        <rFont val="Times New Roman"/>
        <family val="1"/>
      </rPr>
      <t>20-03/21</t>
    </r>
  </si>
  <si>
    <r>
      <t>URBROJ: 2178/18-03/20-</t>
    </r>
    <r>
      <rPr>
        <b/>
        <sz val="10"/>
        <rFont val="Times New Roman"/>
        <family val="1"/>
        <charset val="238"/>
      </rPr>
      <t>02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</si>
</sst>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5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8"/>
      <color indexed="8"/>
      <name val="Times New Roman"/>
      <family val="1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b/>
      <sz val="11"/>
      <name val="Times New Roman"/>
      <family val="1"/>
    </font>
    <font>
      <sz val="11"/>
      <name val="Times New Roman"/>
      <family val="1"/>
      <charset val="238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  <charset val="238"/>
    </font>
    <font>
      <sz val="14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sz val="11"/>
      <color theme="1"/>
      <name val="Arial Black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rgb="FFFF0000"/>
      <name val="Arial"/>
      <family val="2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9"/>
      <color indexed="9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25">
    <xf numFmtId="0" fontId="0" fillId="0" borderId="0" xfId="0"/>
    <xf numFmtId="0" fontId="0" fillId="0" borderId="4" xfId="0" applyBorder="1"/>
    <xf numFmtId="0" fontId="4" fillId="0" borderId="4" xfId="0" applyFont="1" applyBorder="1" applyAlignment="1">
      <alignment horizontal="justify" vertical="top"/>
    </xf>
    <xf numFmtId="164" fontId="5" fillId="0" borderId="4" xfId="0" applyNumberFormat="1" applyFont="1" applyBorder="1" applyAlignment="1">
      <alignment horizontal="right" vertical="center"/>
    </xf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  <xf numFmtId="0" fontId="9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 shrinkToFit="1"/>
    </xf>
    <xf numFmtId="0" fontId="10" fillId="0" borderId="4" xfId="0" applyFont="1" applyBorder="1" applyAlignment="1">
      <alignment horizontal="center" vertical="center" wrapText="1" shrinkToFit="1"/>
    </xf>
    <xf numFmtId="0" fontId="11" fillId="0" borderId="4" xfId="0" applyFont="1" applyBorder="1" applyAlignment="1">
      <alignment horizontal="justify" vertical="center"/>
    </xf>
    <xf numFmtId="0" fontId="12" fillId="0" borderId="5" xfId="0" applyFont="1" applyBorder="1" applyAlignment="1">
      <alignment horizontal="left" vertical="top"/>
    </xf>
    <xf numFmtId="0" fontId="13" fillId="0" borderId="5" xfId="0" applyFont="1" applyBorder="1" applyAlignment="1">
      <alignment horizontal="justify" vertical="top"/>
    </xf>
    <xf numFmtId="164" fontId="14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15" fillId="0" borderId="6" xfId="0" applyFont="1" applyBorder="1" applyAlignment="1">
      <alignment horizontal="left" vertical="top"/>
    </xf>
    <xf numFmtId="0" fontId="15" fillId="0" borderId="7" xfId="0" applyFont="1" applyBorder="1" applyAlignment="1">
      <alignment horizontal="justify" vertical="center"/>
    </xf>
    <xf numFmtId="164" fontId="14" fillId="0" borderId="7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>
      <alignment vertical="center"/>
    </xf>
    <xf numFmtId="0" fontId="15" fillId="5" borderId="9" xfId="0" applyFont="1" applyFill="1" applyBorder="1" applyAlignment="1">
      <alignment horizontal="left" vertical="top"/>
    </xf>
    <xf numFmtId="0" fontId="15" fillId="5" borderId="9" xfId="0" applyFont="1" applyFill="1" applyBorder="1" applyAlignment="1">
      <alignment horizontal="justify" vertical="center"/>
    </xf>
    <xf numFmtId="4" fontId="15" fillId="5" borderId="9" xfId="0" applyNumberFormat="1" applyFont="1" applyFill="1" applyBorder="1" applyAlignment="1">
      <alignment horizontal="right" vertical="center"/>
    </xf>
    <xf numFmtId="4" fontId="5" fillId="5" borderId="9" xfId="0" applyNumberFormat="1" applyFont="1" applyFill="1" applyBorder="1"/>
    <xf numFmtId="4" fontId="16" fillId="5" borderId="9" xfId="0" applyNumberFormat="1" applyFont="1" applyFill="1" applyBorder="1"/>
    <xf numFmtId="0" fontId="15" fillId="5" borderId="4" xfId="0" applyFont="1" applyFill="1" applyBorder="1" applyAlignment="1">
      <alignment horizontal="left" vertical="top"/>
    </xf>
    <xf numFmtId="0" fontId="15" fillId="5" borderId="4" xfId="0" applyFont="1" applyFill="1" applyBorder="1" applyAlignment="1">
      <alignment horizontal="justify" vertical="center"/>
    </xf>
    <xf numFmtId="4" fontId="15" fillId="5" borderId="4" xfId="0" applyNumberFormat="1" applyFont="1" applyFill="1" applyBorder="1" applyAlignment="1">
      <alignment horizontal="right" vertical="center"/>
    </xf>
    <xf numFmtId="4" fontId="16" fillId="5" borderId="4" xfId="0" applyNumberFormat="1" applyFont="1" applyFill="1" applyBorder="1"/>
    <xf numFmtId="0" fontId="15" fillId="5" borderId="5" xfId="0" applyFont="1" applyFill="1" applyBorder="1" applyAlignment="1">
      <alignment horizontal="left" vertical="top"/>
    </xf>
    <xf numFmtId="0" fontId="15" fillId="5" borderId="5" xfId="0" applyFont="1" applyFill="1" applyBorder="1" applyAlignment="1">
      <alignment horizontal="justify" vertical="center"/>
    </xf>
    <xf numFmtId="4" fontId="15" fillId="5" borderId="5" xfId="0" applyNumberFormat="1" applyFont="1" applyFill="1" applyBorder="1" applyAlignment="1">
      <alignment horizontal="right" vertical="center"/>
    </xf>
    <xf numFmtId="4" fontId="5" fillId="5" borderId="5" xfId="0" applyNumberFormat="1" applyFont="1" applyFill="1" applyBorder="1"/>
    <xf numFmtId="4" fontId="16" fillId="5" borderId="5" xfId="0" applyNumberFormat="1" applyFont="1" applyFill="1" applyBorder="1"/>
    <xf numFmtId="0" fontId="15" fillId="0" borderId="6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justify" vertical="center" wrapText="1"/>
    </xf>
    <xf numFmtId="4" fontId="14" fillId="0" borderId="7" xfId="0" applyNumberFormat="1" applyFont="1" applyBorder="1" applyAlignment="1">
      <alignment horizontal="right" vertical="center" wrapText="1"/>
    </xf>
    <xf numFmtId="164" fontId="14" fillId="0" borderId="7" xfId="0" applyNumberFormat="1" applyFont="1" applyBorder="1" applyAlignment="1">
      <alignment horizontal="right" vertical="center" wrapText="1"/>
    </xf>
    <xf numFmtId="0" fontId="15" fillId="6" borderId="9" xfId="0" applyFont="1" applyFill="1" applyBorder="1" applyAlignment="1">
      <alignment horizontal="left" vertical="center" wrapText="1"/>
    </xf>
    <xf numFmtId="0" fontId="15" fillId="6" borderId="9" xfId="0" applyFont="1" applyFill="1" applyBorder="1" applyAlignment="1">
      <alignment horizontal="justify" vertical="center"/>
    </xf>
    <xf numFmtId="4" fontId="15" fillId="6" borderId="9" xfId="0" applyNumberFormat="1" applyFont="1" applyFill="1" applyBorder="1" applyAlignment="1">
      <alignment horizontal="right" vertical="center"/>
    </xf>
    <xf numFmtId="4" fontId="5" fillId="6" borderId="9" xfId="0" applyNumberFormat="1" applyFont="1" applyFill="1" applyBorder="1"/>
    <xf numFmtId="4" fontId="16" fillId="6" borderId="9" xfId="0" applyNumberFormat="1" applyFont="1" applyFill="1" applyBorder="1"/>
    <xf numFmtId="0" fontId="15" fillId="6" borderId="4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justify" vertical="center"/>
    </xf>
    <xf numFmtId="4" fontId="17" fillId="6" borderId="4" xfId="0" applyNumberFormat="1" applyFont="1" applyFill="1" applyBorder="1" applyAlignment="1">
      <alignment horizontal="right" vertical="center"/>
    </xf>
    <xf numFmtId="4" fontId="16" fillId="6" borderId="4" xfId="0" applyNumberFormat="1" applyFont="1" applyFill="1" applyBorder="1"/>
    <xf numFmtId="4" fontId="18" fillId="6" borderId="4" xfId="0" applyNumberFormat="1" applyFont="1" applyFill="1" applyBorder="1"/>
    <xf numFmtId="0" fontId="15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justify" vertical="center"/>
    </xf>
    <xf numFmtId="4" fontId="14" fillId="0" borderId="11" xfId="0" applyNumberFormat="1" applyFont="1" applyBorder="1" applyAlignment="1">
      <alignment horizontal="right" vertical="center"/>
    </xf>
    <xf numFmtId="4" fontId="3" fillId="0" borderId="11" xfId="0" applyNumberFormat="1" applyFont="1" applyBorder="1"/>
    <xf numFmtId="4" fontId="3" fillId="0" borderId="12" xfId="0" applyNumberFormat="1" applyFont="1" applyBorder="1"/>
    <xf numFmtId="0" fontId="15" fillId="5" borderId="9" xfId="0" applyFont="1" applyFill="1" applyBorder="1" applyAlignment="1">
      <alignment horizontal="left" vertical="center" wrapText="1"/>
    </xf>
    <xf numFmtId="0" fontId="15" fillId="6" borderId="4" xfId="0" applyFont="1" applyFill="1" applyBorder="1" applyAlignment="1">
      <alignment horizontal="justify" vertical="center"/>
    </xf>
    <xf numFmtId="4" fontId="15" fillId="6" borderId="4" xfId="0" applyNumberFormat="1" applyFont="1" applyFill="1" applyBorder="1" applyAlignment="1">
      <alignment horizontal="right" vertical="center"/>
    </xf>
    <xf numFmtId="4" fontId="5" fillId="6" borderId="4" xfId="0" applyNumberFormat="1" applyFont="1" applyFill="1" applyBorder="1"/>
    <xf numFmtId="0" fontId="15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justify" vertical="center" wrapText="1"/>
    </xf>
    <xf numFmtId="4" fontId="15" fillId="0" borderId="4" xfId="0" applyNumberFormat="1" applyFont="1" applyBorder="1" applyAlignment="1">
      <alignment horizontal="right" vertical="center" wrapText="1"/>
    </xf>
    <xf numFmtId="164" fontId="15" fillId="0" borderId="4" xfId="0" applyNumberFormat="1" applyFont="1" applyBorder="1" applyAlignment="1">
      <alignment horizontal="right" vertical="center" wrapText="1"/>
    </xf>
    <xf numFmtId="4" fontId="16" fillId="0" borderId="4" xfId="0" applyNumberFormat="1" applyFont="1" applyBorder="1" applyAlignment="1">
      <alignment vertical="center"/>
    </xf>
    <xf numFmtId="4" fontId="19" fillId="0" borderId="4" xfId="0" applyNumberFormat="1" applyFont="1" applyBorder="1" applyAlignment="1">
      <alignment vertical="center"/>
    </xf>
    <xf numFmtId="0" fontId="17" fillId="6" borderId="9" xfId="0" applyFont="1" applyFill="1" applyBorder="1" applyAlignment="1">
      <alignment horizontal="justify" vertical="center" wrapText="1"/>
    </xf>
    <xf numFmtId="4" fontId="17" fillId="6" borderId="9" xfId="0" applyNumberFormat="1" applyFont="1" applyFill="1" applyBorder="1" applyAlignment="1">
      <alignment horizontal="right" vertical="center" wrapText="1"/>
    </xf>
    <xf numFmtId="4" fontId="19" fillId="6" borderId="9" xfId="0" applyNumberFormat="1" applyFont="1" applyFill="1" applyBorder="1"/>
    <xf numFmtId="4" fontId="19" fillId="6" borderId="4" xfId="0" applyNumberFormat="1" applyFont="1" applyFill="1" applyBorder="1"/>
    <xf numFmtId="4" fontId="16" fillId="6" borderId="4" xfId="0" applyNumberFormat="1" applyFont="1" applyFill="1" applyBorder="1" applyAlignment="1">
      <alignment horizontal="right" vertical="center" wrapText="1"/>
    </xf>
    <xf numFmtId="4" fontId="4" fillId="6" borderId="4" xfId="0" applyNumberFormat="1" applyFont="1" applyFill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justify" vertical="top"/>
    </xf>
    <xf numFmtId="4" fontId="17" fillId="0" borderId="14" xfId="0" applyNumberFormat="1" applyFont="1" applyBorder="1" applyAlignment="1">
      <alignment horizontal="right" vertical="center"/>
    </xf>
    <xf numFmtId="164" fontId="17" fillId="0" borderId="14" xfId="0" applyNumberFormat="1" applyFont="1" applyBorder="1" applyAlignment="1">
      <alignment horizontal="right" vertical="center"/>
    </xf>
    <xf numFmtId="4" fontId="19" fillId="0" borderId="14" xfId="0" applyNumberFormat="1" applyFont="1" applyBorder="1" applyAlignment="1">
      <alignment vertical="center" wrapText="1"/>
    </xf>
    <xf numFmtId="4" fontId="16" fillId="0" borderId="14" xfId="0" applyNumberFormat="1" applyFont="1" applyBorder="1" applyAlignment="1">
      <alignment horizontal="right" vertical="center" wrapText="1"/>
    </xf>
    <xf numFmtId="4" fontId="19" fillId="0" borderId="4" xfId="0" applyNumberFormat="1" applyFont="1" applyBorder="1" applyAlignment="1">
      <alignment horizontal="right" vertical="center" wrapText="1"/>
    </xf>
    <xf numFmtId="0" fontId="15" fillId="5" borderId="4" xfId="0" applyFont="1" applyFill="1" applyBorder="1" applyAlignment="1">
      <alignment horizontal="left" vertical="center" wrapText="1"/>
    </xf>
    <xf numFmtId="0" fontId="17" fillId="5" borderId="4" xfId="0" applyFont="1" applyFill="1" applyBorder="1" applyAlignment="1">
      <alignment horizontal="justify" vertical="top"/>
    </xf>
    <xf numFmtId="4" fontId="17" fillId="5" borderId="4" xfId="0" applyNumberFormat="1" applyFont="1" applyFill="1" applyBorder="1" applyAlignment="1">
      <alignment horizontal="right" vertical="top"/>
    </xf>
    <xf numFmtId="4" fontId="16" fillId="5" borderId="4" xfId="0" applyNumberFormat="1" applyFont="1" applyFill="1" applyBorder="1" applyAlignment="1">
      <alignment horizontal="right" vertical="center" wrapText="1"/>
    </xf>
    <xf numFmtId="4" fontId="4" fillId="5" borderId="4" xfId="0" applyNumberFormat="1" applyFont="1" applyFill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4" fontId="0" fillId="4" borderId="4" xfId="0" applyNumberFormat="1" applyFill="1" applyBorder="1"/>
    <xf numFmtId="0" fontId="13" fillId="0" borderId="5" xfId="0" applyFont="1" applyBorder="1" applyAlignment="1">
      <alignment horizontal="center" wrapText="1"/>
    </xf>
    <xf numFmtId="0" fontId="13" fillId="0" borderId="5" xfId="0" applyFont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left" vertical="top"/>
    </xf>
    <xf numFmtId="0" fontId="17" fillId="3" borderId="16" xfId="0" applyFont="1" applyFill="1" applyBorder="1" applyAlignment="1">
      <alignment horizontal="justify" vertical="top" wrapText="1"/>
    </xf>
    <xf numFmtId="4" fontId="12" fillId="3" borderId="16" xfId="0" applyNumberFormat="1" applyFont="1" applyFill="1" applyBorder="1" applyAlignment="1">
      <alignment horizontal="right" vertical="center" wrapText="1"/>
    </xf>
    <xf numFmtId="164" fontId="12" fillId="3" borderId="16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/>
    </xf>
    <xf numFmtId="4" fontId="0" fillId="3" borderId="17" xfId="0" applyNumberFormat="1" applyFill="1" applyBorder="1" applyAlignment="1">
      <alignment horizontal="right" vertical="center"/>
    </xf>
    <xf numFmtId="0" fontId="15" fillId="0" borderId="18" xfId="0" applyFont="1" applyBorder="1" applyAlignment="1">
      <alignment horizontal="left" vertical="top"/>
    </xf>
    <xf numFmtId="0" fontId="17" fillId="0" borderId="19" xfId="0" applyFont="1" applyBorder="1" applyAlignment="1">
      <alignment horizontal="justify" vertical="top"/>
    </xf>
    <xf numFmtId="4" fontId="14" fillId="0" borderId="19" xfId="0" applyNumberFormat="1" applyFont="1" applyBorder="1" applyAlignment="1">
      <alignment horizontal="right" vertical="center"/>
    </xf>
    <xf numFmtId="164" fontId="14" fillId="0" borderId="19" xfId="0" applyNumberFormat="1" applyFont="1" applyBorder="1" applyAlignment="1">
      <alignment horizontal="right" vertical="center"/>
    </xf>
    <xf numFmtId="4" fontId="16" fillId="0" borderId="19" xfId="0" applyNumberFormat="1" applyFont="1" applyBorder="1" applyAlignment="1">
      <alignment horizontal="right" vertical="center"/>
    </xf>
    <xf numFmtId="4" fontId="3" fillId="0" borderId="19" xfId="0" applyNumberFormat="1" applyFont="1" applyBorder="1" applyAlignment="1">
      <alignment horizontal="right" vertical="center"/>
    </xf>
    <xf numFmtId="4" fontId="0" fillId="0" borderId="20" xfId="0" applyNumberFormat="1" applyBorder="1" applyAlignment="1">
      <alignment horizontal="right" vertical="center"/>
    </xf>
    <xf numFmtId="0" fontId="17" fillId="5" borderId="9" xfId="0" applyFont="1" applyFill="1" applyBorder="1" applyAlignment="1">
      <alignment horizontal="justify" vertical="top"/>
    </xf>
    <xf numFmtId="4" fontId="17" fillId="5" borderId="9" xfId="0" applyNumberFormat="1" applyFont="1" applyFill="1" applyBorder="1" applyAlignment="1">
      <alignment horizontal="right" vertical="center"/>
    </xf>
    <xf numFmtId="4" fontId="0" fillId="5" borderId="9" xfId="0" applyNumberFormat="1" applyFill="1" applyBorder="1" applyAlignment="1">
      <alignment horizontal="right" vertical="center"/>
    </xf>
    <xf numFmtId="4" fontId="17" fillId="5" borderId="9" xfId="0" applyNumberFormat="1" applyFont="1" applyFill="1" applyBorder="1" applyAlignment="1">
      <alignment horizontal="right" vertical="top"/>
    </xf>
    <xf numFmtId="4" fontId="7" fillId="4" borderId="5" xfId="0" applyNumberFormat="1" applyFont="1" applyFill="1" applyBorder="1"/>
    <xf numFmtId="4" fontId="0" fillId="4" borderId="5" xfId="0" applyNumberFormat="1" applyFill="1" applyBorder="1" applyAlignment="1">
      <alignment horizontal="right" vertical="center"/>
    </xf>
    <xf numFmtId="0" fontId="12" fillId="3" borderId="6" xfId="0" applyFont="1" applyFill="1" applyBorder="1" applyAlignment="1">
      <alignment horizontal="left" vertical="top"/>
    </xf>
    <xf numFmtId="0" fontId="13" fillId="3" borderId="7" xfId="0" applyFont="1" applyFill="1" applyBorder="1" applyAlignment="1">
      <alignment horizontal="justify" vertical="top"/>
    </xf>
    <xf numFmtId="164" fontId="13" fillId="3" borderId="7" xfId="0" applyNumberFormat="1" applyFont="1" applyFill="1" applyBorder="1" applyAlignment="1">
      <alignment horizontal="right" vertical="center"/>
    </xf>
    <xf numFmtId="4" fontId="19" fillId="3" borderId="7" xfId="0" applyNumberFormat="1" applyFont="1" applyFill="1" applyBorder="1" applyAlignment="1">
      <alignment horizontal="right" vertical="center" wrapText="1"/>
    </xf>
    <xf numFmtId="4" fontId="3" fillId="3" borderId="7" xfId="0" applyNumberFormat="1" applyFont="1" applyFill="1" applyBorder="1" applyAlignment="1">
      <alignment horizontal="right" vertical="center" wrapText="1"/>
    </xf>
    <xf numFmtId="4" fontId="0" fillId="0" borderId="8" xfId="0" applyNumberFormat="1" applyBorder="1" applyAlignment="1">
      <alignment horizontal="right" vertical="center"/>
    </xf>
    <xf numFmtId="0" fontId="14" fillId="0" borderId="6" xfId="0" applyFont="1" applyBorder="1" applyAlignment="1">
      <alignment horizontal="left" vertical="top"/>
    </xf>
    <xf numFmtId="0" fontId="13" fillId="0" borderId="7" xfId="0" applyFont="1" applyBorder="1" applyAlignment="1">
      <alignment horizontal="justify" vertical="top"/>
    </xf>
    <xf numFmtId="164" fontId="13" fillId="0" borderId="7" xfId="0" applyNumberFormat="1" applyFont="1" applyBorder="1" applyAlignment="1">
      <alignment horizontal="right" vertical="center"/>
    </xf>
    <xf numFmtId="4" fontId="19" fillId="0" borderId="7" xfId="0" applyNumberFormat="1" applyFont="1" applyBorder="1"/>
    <xf numFmtId="4" fontId="3" fillId="0" borderId="7" xfId="0" applyNumberFormat="1" applyFont="1" applyBorder="1"/>
    <xf numFmtId="0" fontId="14" fillId="5" borderId="9" xfId="0" applyFont="1" applyFill="1" applyBorder="1" applyAlignment="1">
      <alignment horizontal="left" vertical="top"/>
    </xf>
    <xf numFmtId="0" fontId="13" fillId="5" borderId="9" xfId="0" applyFont="1" applyFill="1" applyBorder="1" applyAlignment="1">
      <alignment horizontal="justify" vertical="top"/>
    </xf>
    <xf numFmtId="4" fontId="13" fillId="5" borderId="9" xfId="0" applyNumberFormat="1" applyFont="1" applyFill="1" applyBorder="1" applyAlignment="1">
      <alignment horizontal="justify" vertical="top"/>
    </xf>
    <xf numFmtId="4" fontId="21" fillId="5" borderId="9" xfId="0" applyNumberFormat="1" applyFont="1" applyFill="1" applyBorder="1"/>
    <xf numFmtId="4" fontId="7" fillId="5" borderId="9" xfId="0" applyNumberFormat="1" applyFont="1" applyFill="1" applyBorder="1"/>
    <xf numFmtId="164" fontId="14" fillId="7" borderId="7" xfId="0" applyNumberFormat="1" applyFont="1" applyFill="1" applyBorder="1" applyAlignment="1">
      <alignment horizontal="right" vertical="center"/>
    </xf>
    <xf numFmtId="4" fontId="22" fillId="7" borderId="8" xfId="0" applyNumberFormat="1" applyFont="1" applyFill="1" applyBorder="1"/>
    <xf numFmtId="0" fontId="8" fillId="0" borderId="0" xfId="0" applyFont="1" applyBorder="1" applyAlignment="1">
      <alignment horizontal="left" vertical="top"/>
    </xf>
    <xf numFmtId="0" fontId="0" fillId="0" borderId="0" xfId="0" applyBorder="1"/>
    <xf numFmtId="164" fontId="1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/>
    <xf numFmtId="4" fontId="3" fillId="0" borderId="0" xfId="0" applyNumberFormat="1" applyFont="1" applyBorder="1"/>
    <xf numFmtId="4" fontId="7" fillId="0" borderId="0" xfId="0" applyNumberFormat="1" applyFont="1" applyBorder="1"/>
    <xf numFmtId="4" fontId="0" fillId="8" borderId="9" xfId="0" applyNumberFormat="1" applyFill="1" applyBorder="1"/>
    <xf numFmtId="4" fontId="0" fillId="0" borderId="4" xfId="0" applyNumberFormat="1" applyBorder="1"/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2" fillId="0" borderId="5" xfId="0" applyNumberFormat="1" applyFont="1" applyBorder="1" applyAlignment="1">
      <alignment horizontal="left" vertical="top" wrapText="1"/>
    </xf>
    <xf numFmtId="0" fontId="13" fillId="0" borderId="5" xfId="0" applyNumberFormat="1" applyFont="1" applyBorder="1" applyAlignment="1">
      <alignment horizontal="justify" vertical="top" wrapText="1"/>
    </xf>
    <xf numFmtId="164" fontId="14" fillId="0" borderId="5" xfId="0" applyNumberFormat="1" applyFont="1" applyBorder="1" applyAlignment="1">
      <alignment horizontal="right" vertical="center" wrapText="1"/>
    </xf>
    <xf numFmtId="4" fontId="16" fillId="0" borderId="5" xfId="0" applyNumberFormat="1" applyFont="1" applyBorder="1" applyAlignment="1">
      <alignment horizontal="right" vertical="center" wrapText="1"/>
    </xf>
    <xf numFmtId="0" fontId="14" fillId="0" borderId="6" xfId="0" applyNumberFormat="1" applyFont="1" applyBorder="1" applyAlignment="1">
      <alignment horizontal="left" vertical="top" wrapText="1"/>
    </xf>
    <xf numFmtId="0" fontId="13" fillId="0" borderId="6" xfId="0" applyNumberFormat="1" applyFont="1" applyBorder="1" applyAlignment="1">
      <alignment horizontal="justify" vertical="top" wrapText="1"/>
    </xf>
    <xf numFmtId="4" fontId="3" fillId="0" borderId="7" xfId="0" applyNumberFormat="1" applyFont="1" applyBorder="1" applyAlignment="1">
      <alignment horizontal="right" vertical="center" wrapText="1"/>
    </xf>
    <xf numFmtId="4" fontId="16" fillId="0" borderId="8" xfId="0" applyNumberFormat="1" applyFont="1" applyBorder="1" applyAlignment="1">
      <alignment horizontal="right" vertical="center" wrapText="1"/>
    </xf>
    <xf numFmtId="0" fontId="14" fillId="5" borderId="9" xfId="0" applyNumberFormat="1" applyFont="1" applyFill="1" applyBorder="1" applyAlignment="1">
      <alignment horizontal="left" vertical="top" wrapText="1"/>
    </xf>
    <xf numFmtId="0" fontId="13" fillId="5" borderId="9" xfId="0" applyNumberFormat="1" applyFont="1" applyFill="1" applyBorder="1" applyAlignment="1">
      <alignment horizontal="justify" vertical="top" wrapText="1"/>
    </xf>
    <xf numFmtId="4" fontId="13" fillId="5" borderId="9" xfId="0" applyNumberFormat="1" applyFont="1" applyFill="1" applyBorder="1" applyAlignment="1">
      <alignment horizontal="right" vertical="top" wrapText="1"/>
    </xf>
    <xf numFmtId="4" fontId="3" fillId="5" borderId="9" xfId="0" applyNumberFormat="1" applyFont="1" applyFill="1" applyBorder="1" applyAlignment="1">
      <alignment horizontal="right" vertical="center" wrapText="1"/>
    </xf>
    <xf numFmtId="4" fontId="21" fillId="5" borderId="9" xfId="0" applyNumberFormat="1" applyFont="1" applyFill="1" applyBorder="1" applyAlignment="1">
      <alignment horizontal="right" vertical="center" wrapText="1"/>
    </xf>
    <xf numFmtId="0" fontId="14" fillId="5" borderId="4" xfId="0" applyNumberFormat="1" applyFont="1" applyFill="1" applyBorder="1" applyAlignment="1">
      <alignment horizontal="left" vertical="top" wrapText="1"/>
    </xf>
    <xf numFmtId="0" fontId="13" fillId="5" borderId="4" xfId="0" applyNumberFormat="1" applyFont="1" applyFill="1" applyBorder="1" applyAlignment="1">
      <alignment horizontal="justify" vertical="top" wrapText="1"/>
    </xf>
    <xf numFmtId="4" fontId="13" fillId="5" borderId="4" xfId="0" applyNumberFormat="1" applyFont="1" applyFill="1" applyBorder="1" applyAlignment="1">
      <alignment horizontal="right" vertical="top" wrapText="1"/>
    </xf>
    <xf numFmtId="4" fontId="0" fillId="5" borderId="4" xfId="0" applyNumberFormat="1" applyFill="1" applyBorder="1" applyAlignment="1">
      <alignment horizontal="right" vertical="center" wrapText="1"/>
    </xf>
    <xf numFmtId="4" fontId="23" fillId="5" borderId="4" xfId="0" applyNumberFormat="1" applyFont="1" applyFill="1" applyBorder="1" applyAlignment="1">
      <alignment horizontal="right" vertical="center" wrapText="1"/>
    </xf>
    <xf numFmtId="0" fontId="14" fillId="5" borderId="5" xfId="0" applyNumberFormat="1" applyFont="1" applyFill="1" applyBorder="1" applyAlignment="1">
      <alignment horizontal="left" vertical="top" wrapText="1"/>
    </xf>
    <xf numFmtId="0" fontId="13" fillId="5" borderId="5" xfId="0" applyNumberFormat="1" applyFont="1" applyFill="1" applyBorder="1" applyAlignment="1">
      <alignment horizontal="justify" vertical="top" wrapText="1"/>
    </xf>
    <xf numFmtId="4" fontId="13" fillId="5" borderId="5" xfId="0" applyNumberFormat="1" applyFont="1" applyFill="1" applyBorder="1" applyAlignment="1">
      <alignment horizontal="right" vertical="top" wrapText="1"/>
    </xf>
    <xf numFmtId="4" fontId="0" fillId="5" borderId="5" xfId="0" applyNumberFormat="1" applyFill="1" applyBorder="1" applyAlignment="1">
      <alignment horizontal="right" vertical="center" wrapText="1"/>
    </xf>
    <xf numFmtId="4" fontId="23" fillId="5" borderId="5" xfId="0" applyNumberFormat="1" applyFont="1" applyFill="1" applyBorder="1" applyAlignment="1">
      <alignment horizontal="right" vertical="center" wrapText="1"/>
    </xf>
    <xf numFmtId="0" fontId="13" fillId="0" borderId="7" xfId="0" applyNumberFormat="1" applyFont="1" applyBorder="1" applyAlignment="1">
      <alignment horizontal="justify" vertical="top" wrapText="1"/>
    </xf>
    <xf numFmtId="4" fontId="21" fillId="0" borderId="8" xfId="0" applyNumberFormat="1" applyFont="1" applyBorder="1" applyAlignment="1">
      <alignment horizontal="right" vertical="center" wrapText="1"/>
    </xf>
    <xf numFmtId="0" fontId="14" fillId="6" borderId="9" xfId="0" applyNumberFormat="1" applyFont="1" applyFill="1" applyBorder="1" applyAlignment="1">
      <alignment horizontal="left" vertical="top" wrapText="1"/>
    </xf>
    <xf numFmtId="0" fontId="17" fillId="6" borderId="9" xfId="0" applyNumberFormat="1" applyFont="1" applyFill="1" applyBorder="1" applyAlignment="1">
      <alignment horizontal="justify" vertical="top" wrapText="1"/>
    </xf>
    <xf numFmtId="4" fontId="17" fillId="6" borderId="9" xfId="0" applyNumberFormat="1" applyFont="1" applyFill="1" applyBorder="1" applyAlignment="1">
      <alignment horizontal="right" vertical="top" wrapText="1"/>
    </xf>
    <xf numFmtId="4" fontId="16" fillId="6" borderId="9" xfId="0" applyNumberFormat="1" applyFont="1" applyFill="1" applyBorder="1" applyAlignment="1">
      <alignment horizontal="right" vertical="center" wrapText="1"/>
    </xf>
    <xf numFmtId="4" fontId="19" fillId="6" borderId="9" xfId="0" applyNumberFormat="1" applyFont="1" applyFill="1" applyBorder="1" applyAlignment="1">
      <alignment horizontal="right" vertical="center" wrapText="1"/>
    </xf>
    <xf numFmtId="0" fontId="14" fillId="6" borderId="4" xfId="0" applyNumberFormat="1" applyFont="1" applyFill="1" applyBorder="1" applyAlignment="1">
      <alignment horizontal="left" vertical="top" wrapText="1"/>
    </xf>
    <xf numFmtId="0" fontId="13" fillId="6" borderId="4" xfId="0" applyNumberFormat="1" applyFont="1" applyFill="1" applyBorder="1" applyAlignment="1">
      <alignment horizontal="justify" vertical="top" wrapText="1"/>
    </xf>
    <xf numFmtId="4" fontId="13" fillId="6" borderId="4" xfId="0" applyNumberFormat="1" applyFont="1" applyFill="1" applyBorder="1" applyAlignment="1">
      <alignment horizontal="right" vertical="top" wrapText="1"/>
    </xf>
    <xf numFmtId="4" fontId="0" fillId="6" borderId="4" xfId="0" applyNumberFormat="1" applyFill="1" applyBorder="1" applyAlignment="1">
      <alignment horizontal="right" vertical="center" wrapText="1"/>
    </xf>
    <xf numFmtId="4" fontId="19" fillId="6" borderId="4" xfId="0" applyNumberFormat="1" applyFont="1" applyFill="1" applyBorder="1" applyAlignment="1">
      <alignment horizontal="right" vertical="center" wrapText="1"/>
    </xf>
    <xf numFmtId="0" fontId="14" fillId="6" borderId="4" xfId="0" applyNumberFormat="1" applyFont="1" applyFill="1" applyBorder="1" applyAlignment="1">
      <alignment horizontal="left" vertical="center" wrapText="1"/>
    </xf>
    <xf numFmtId="4" fontId="23" fillId="6" borderId="4" xfId="0" applyNumberFormat="1" applyFont="1" applyFill="1" applyBorder="1" applyAlignment="1">
      <alignment horizontal="right" vertical="center" wrapText="1"/>
    </xf>
    <xf numFmtId="0" fontId="14" fillId="0" borderId="6" xfId="0" applyNumberFormat="1" applyFont="1" applyBorder="1" applyAlignment="1">
      <alignment horizontal="left" vertical="center" wrapText="1"/>
    </xf>
    <xf numFmtId="4" fontId="19" fillId="0" borderId="8" xfId="0" applyNumberFormat="1" applyFont="1" applyBorder="1" applyAlignment="1">
      <alignment horizontal="right" vertical="center" wrapText="1"/>
    </xf>
    <xf numFmtId="0" fontId="14" fillId="6" borderId="4" xfId="0" applyNumberFormat="1" applyFont="1" applyFill="1" applyBorder="1" applyAlignment="1">
      <alignment horizontal="justify" vertical="center" wrapText="1"/>
    </xf>
    <xf numFmtId="0" fontId="13" fillId="6" borderId="4" xfId="0" applyNumberFormat="1" applyFont="1" applyFill="1" applyBorder="1" applyAlignment="1">
      <alignment horizontal="justify" vertical="center" wrapText="1"/>
    </xf>
    <xf numFmtId="4" fontId="13" fillId="6" borderId="4" xfId="0" applyNumberFormat="1" applyFont="1" applyFill="1" applyBorder="1" applyAlignment="1">
      <alignment horizontal="right" vertical="center" wrapText="1"/>
    </xf>
    <xf numFmtId="0" fontId="14" fillId="0" borderId="6" xfId="0" applyNumberFormat="1" applyFont="1" applyBorder="1" applyAlignment="1">
      <alignment horizontal="justify" vertical="center" wrapText="1"/>
    </xf>
    <xf numFmtId="0" fontId="17" fillId="0" borderId="7" xfId="0" applyNumberFormat="1" applyFont="1" applyBorder="1" applyAlignment="1">
      <alignment horizontal="justify" vertical="center" wrapText="1"/>
    </xf>
    <xf numFmtId="4" fontId="15" fillId="0" borderId="7" xfId="0" applyNumberFormat="1" applyFont="1" applyBorder="1" applyAlignment="1">
      <alignment horizontal="right" vertical="center" wrapText="1"/>
    </xf>
    <xf numFmtId="164" fontId="15" fillId="0" borderId="7" xfId="0" applyNumberFormat="1" applyFont="1" applyBorder="1" applyAlignment="1">
      <alignment horizontal="right" vertical="center" wrapText="1"/>
    </xf>
    <xf numFmtId="4" fontId="15" fillId="0" borderId="7" xfId="0" applyNumberFormat="1" applyFont="1" applyBorder="1" applyAlignment="1" applyProtection="1">
      <alignment horizontal="right" vertical="center" wrapText="1"/>
      <protection hidden="1"/>
    </xf>
    <xf numFmtId="4" fontId="16" fillId="0" borderId="7" xfId="0" applyNumberFormat="1" applyFont="1" applyBorder="1" applyAlignment="1">
      <alignment horizontal="right" vertical="center" wrapText="1"/>
    </xf>
    <xf numFmtId="4" fontId="19" fillId="0" borderId="29" xfId="0" applyNumberFormat="1" applyFont="1" applyBorder="1" applyAlignment="1">
      <alignment horizontal="right" vertical="center" wrapText="1"/>
    </xf>
    <xf numFmtId="0" fontId="14" fillId="5" borderId="14" xfId="0" applyNumberFormat="1" applyFont="1" applyFill="1" applyBorder="1" applyAlignment="1">
      <alignment horizontal="justify" vertical="center" wrapText="1"/>
    </xf>
    <xf numFmtId="0" fontId="17" fillId="5" borderId="14" xfId="0" applyNumberFormat="1" applyFont="1" applyFill="1" applyBorder="1" applyAlignment="1">
      <alignment horizontal="justify" vertical="center" wrapText="1"/>
    </xf>
    <xf numFmtId="4" fontId="17" fillId="5" borderId="14" xfId="0" applyNumberFormat="1" applyFont="1" applyFill="1" applyBorder="1" applyAlignment="1">
      <alignment horizontal="right" vertical="center" wrapText="1"/>
    </xf>
    <xf numFmtId="4" fontId="16" fillId="5" borderId="14" xfId="0" applyNumberFormat="1" applyFont="1" applyFill="1" applyBorder="1" applyAlignment="1">
      <alignment horizontal="right" vertical="center" wrapText="1"/>
    </xf>
    <xf numFmtId="4" fontId="19" fillId="5" borderId="4" xfId="0" applyNumberFormat="1" applyFont="1" applyFill="1" applyBorder="1" applyAlignment="1">
      <alignment horizontal="right" vertical="center" wrapText="1"/>
    </xf>
    <xf numFmtId="0" fontId="14" fillId="9" borderId="4" xfId="0" applyNumberFormat="1" applyFont="1" applyFill="1" applyBorder="1" applyAlignment="1">
      <alignment horizontal="justify" vertical="center" wrapText="1"/>
    </xf>
    <xf numFmtId="0" fontId="17" fillId="9" borderId="4" xfId="0" applyNumberFormat="1" applyFont="1" applyFill="1" applyBorder="1" applyAlignment="1">
      <alignment horizontal="justify" vertical="center" wrapText="1"/>
    </xf>
    <xf numFmtId="4" fontId="17" fillId="9" borderId="4" xfId="0" applyNumberFormat="1" applyFont="1" applyFill="1" applyBorder="1" applyAlignment="1" applyProtection="1">
      <alignment horizontal="right" vertical="center" wrapText="1"/>
      <protection hidden="1"/>
    </xf>
    <xf numFmtId="4" fontId="16" fillId="9" borderId="4" xfId="0" applyNumberFormat="1" applyFont="1" applyFill="1" applyBorder="1" applyAlignment="1">
      <alignment horizontal="right" vertical="center" wrapText="1"/>
    </xf>
    <xf numFmtId="4" fontId="19" fillId="10" borderId="4" xfId="0" applyNumberFormat="1" applyFont="1" applyFill="1" applyBorder="1" applyAlignment="1">
      <alignment horizontal="right" vertical="center" wrapText="1"/>
    </xf>
    <xf numFmtId="0" fontId="14" fillId="5" borderId="4" xfId="0" applyNumberFormat="1" applyFont="1" applyFill="1" applyBorder="1" applyAlignment="1">
      <alignment horizontal="justify" vertical="center" wrapText="1"/>
    </xf>
    <xf numFmtId="0" fontId="17" fillId="5" borderId="4" xfId="0" applyNumberFormat="1" applyFont="1" applyFill="1" applyBorder="1" applyAlignment="1">
      <alignment horizontal="justify" vertical="center" wrapText="1"/>
    </xf>
    <xf numFmtId="4" fontId="17" fillId="5" borderId="4" xfId="0" applyNumberFormat="1" applyFont="1" applyFill="1" applyBorder="1" applyAlignment="1">
      <alignment horizontal="right" vertical="center" wrapText="1"/>
    </xf>
    <xf numFmtId="0" fontId="14" fillId="0" borderId="10" xfId="0" applyNumberFormat="1" applyFont="1" applyBorder="1" applyAlignment="1">
      <alignment horizontal="justify" vertical="center" wrapText="1"/>
    </xf>
    <xf numFmtId="0" fontId="17" fillId="0" borderId="11" xfId="0" applyNumberFormat="1" applyFont="1" applyBorder="1" applyAlignment="1">
      <alignment horizontal="justify" vertical="center" wrapText="1"/>
    </xf>
    <xf numFmtId="4" fontId="15" fillId="0" borderId="11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right" vertical="center" wrapText="1"/>
    </xf>
    <xf numFmtId="4" fontId="15" fillId="0" borderId="11" xfId="0" applyNumberFormat="1" applyFont="1" applyBorder="1" applyAlignment="1" applyProtection="1">
      <alignment horizontal="right" vertical="center" wrapText="1"/>
      <protection hidden="1"/>
    </xf>
    <xf numFmtId="4" fontId="16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14" fillId="6" borderId="9" xfId="0" applyNumberFormat="1" applyFont="1" applyFill="1" applyBorder="1" applyAlignment="1">
      <alignment horizontal="justify" vertical="center" wrapText="1"/>
    </xf>
    <xf numFmtId="0" fontId="13" fillId="6" borderId="9" xfId="0" applyNumberFormat="1" applyFont="1" applyFill="1" applyBorder="1" applyAlignment="1">
      <alignment horizontal="justify" vertical="center" wrapText="1"/>
    </xf>
    <xf numFmtId="4" fontId="13" fillId="6" borderId="9" xfId="0" applyNumberFormat="1" applyFont="1" applyFill="1" applyBorder="1" applyAlignment="1">
      <alignment horizontal="right" vertical="center" wrapText="1"/>
    </xf>
    <xf numFmtId="4" fontId="0" fillId="6" borderId="9" xfId="0" applyNumberFormat="1" applyFill="1" applyBorder="1" applyAlignment="1">
      <alignment horizontal="right" vertical="center" wrapText="1"/>
    </xf>
    <xf numFmtId="4" fontId="23" fillId="6" borderId="9" xfId="0" applyNumberFormat="1" applyFont="1" applyFill="1" applyBorder="1" applyAlignment="1">
      <alignment horizontal="right" vertical="center" wrapText="1"/>
    </xf>
    <xf numFmtId="0" fontId="14" fillId="0" borderId="4" xfId="0" applyNumberFormat="1" applyFont="1" applyBorder="1" applyAlignment="1">
      <alignment horizontal="justify" vertical="center" wrapText="1"/>
    </xf>
    <xf numFmtId="0" fontId="13" fillId="0" borderId="4" xfId="0" applyNumberFormat="1" applyFont="1" applyBorder="1" applyAlignment="1">
      <alignment horizontal="justify" vertical="center" wrapText="1"/>
    </xf>
    <xf numFmtId="4" fontId="14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0" fillId="8" borderId="4" xfId="0" applyNumberFormat="1" applyFill="1" applyBorder="1" applyAlignment="1">
      <alignment horizontal="right" vertical="center" wrapText="1"/>
    </xf>
    <xf numFmtId="4" fontId="23" fillId="8" borderId="4" xfId="0" applyNumberFormat="1" applyFont="1" applyFill="1" applyBorder="1" applyAlignment="1">
      <alignment horizontal="right" vertical="center" wrapText="1"/>
    </xf>
    <xf numFmtId="0" fontId="12" fillId="0" borderId="5" xfId="0" applyNumberFormat="1" applyFont="1" applyBorder="1" applyAlignment="1">
      <alignment horizontal="justify" vertical="center" wrapText="1"/>
    </xf>
    <xf numFmtId="0" fontId="13" fillId="0" borderId="5" xfId="0" applyNumberFormat="1" applyFont="1" applyBorder="1" applyAlignment="1">
      <alignment horizontal="justify" vertical="center" wrapText="1"/>
    </xf>
    <xf numFmtId="4" fontId="23" fillId="0" borderId="5" xfId="0" applyNumberFormat="1" applyFont="1" applyBorder="1" applyAlignment="1">
      <alignment horizontal="right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0" fontId="14" fillId="6" borderId="5" xfId="0" applyNumberFormat="1" applyFont="1" applyFill="1" applyBorder="1" applyAlignment="1">
      <alignment horizontal="justify" vertical="center" wrapText="1"/>
    </xf>
    <xf numFmtId="0" fontId="13" fillId="6" borderId="5" xfId="0" applyNumberFormat="1" applyFont="1" applyFill="1" applyBorder="1" applyAlignment="1">
      <alignment horizontal="justify" vertical="center" wrapText="1"/>
    </xf>
    <xf numFmtId="4" fontId="13" fillId="6" borderId="5" xfId="0" applyNumberFormat="1" applyFont="1" applyFill="1" applyBorder="1" applyAlignment="1">
      <alignment horizontal="right" vertical="center" wrapText="1"/>
    </xf>
    <xf numFmtId="164" fontId="13" fillId="6" borderId="5" xfId="0" applyNumberFormat="1" applyFont="1" applyFill="1" applyBorder="1" applyAlignment="1">
      <alignment horizontal="right" vertical="center" wrapText="1"/>
    </xf>
    <xf numFmtId="164" fontId="13" fillId="6" borderId="4" xfId="0" applyNumberFormat="1" applyFont="1" applyFill="1" applyBorder="1" applyAlignment="1">
      <alignment horizontal="right" vertical="center" wrapText="1"/>
    </xf>
    <xf numFmtId="0" fontId="15" fillId="0" borderId="10" xfId="0" applyNumberFormat="1" applyFont="1" applyBorder="1" applyAlignment="1">
      <alignment horizontal="justify" vertical="center" wrapText="1"/>
    </xf>
    <xf numFmtId="0" fontId="13" fillId="0" borderId="11" xfId="0" applyNumberFormat="1" applyFont="1" applyBorder="1" applyAlignment="1">
      <alignment horizontal="justify" vertical="center" wrapText="1"/>
    </xf>
    <xf numFmtId="4" fontId="14" fillId="0" borderId="11" xfId="0" applyNumberFormat="1" applyFont="1" applyBorder="1" applyAlignment="1">
      <alignment horizontal="right" vertical="center" wrapText="1"/>
    </xf>
    <xf numFmtId="164" fontId="14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21" fillId="0" borderId="12" xfId="0" applyNumberFormat="1" applyFont="1" applyBorder="1" applyAlignment="1">
      <alignment horizontal="right" vertical="center" wrapText="1"/>
    </xf>
    <xf numFmtId="0" fontId="15" fillId="6" borderId="9" xfId="0" applyNumberFormat="1" applyFont="1" applyFill="1" applyBorder="1" applyAlignment="1">
      <alignment horizontal="justify" vertical="center" wrapText="1"/>
    </xf>
    <xf numFmtId="0" fontId="15" fillId="5" borderId="4" xfId="0" applyNumberFormat="1" applyFont="1" applyFill="1" applyBorder="1" applyAlignment="1">
      <alignment horizontal="justify" vertical="center" wrapText="1"/>
    </xf>
    <xf numFmtId="0" fontId="13" fillId="5" borderId="4" xfId="0" applyFont="1" applyFill="1" applyBorder="1" applyAlignment="1">
      <alignment horizontal="justify" vertical="center" wrapText="1"/>
    </xf>
    <xf numFmtId="0" fontId="15" fillId="5" borderId="5" xfId="0" applyNumberFormat="1" applyFont="1" applyFill="1" applyBorder="1" applyAlignment="1">
      <alignment horizontal="justify" vertical="center" wrapText="1"/>
    </xf>
    <xf numFmtId="0" fontId="13" fillId="5" borderId="5" xfId="0" applyFont="1" applyFill="1" applyBorder="1" applyAlignment="1">
      <alignment horizontal="justify" vertical="center" wrapText="1"/>
    </xf>
    <xf numFmtId="4" fontId="3" fillId="5" borderId="5" xfId="0" applyNumberFormat="1" applyFont="1" applyFill="1" applyBorder="1" applyAlignment="1">
      <alignment horizontal="right" vertical="center" wrapText="1"/>
    </xf>
    <xf numFmtId="4" fontId="21" fillId="5" borderId="5" xfId="0" applyNumberFormat="1" applyFont="1" applyFill="1" applyBorder="1" applyAlignment="1">
      <alignment horizontal="right" vertical="center" wrapText="1"/>
    </xf>
    <xf numFmtId="0" fontId="15" fillId="0" borderId="6" xfId="0" applyNumberFormat="1" applyFont="1" applyBorder="1" applyAlignment="1">
      <alignment horizontal="justify" vertical="center" wrapText="1"/>
    </xf>
    <xf numFmtId="0" fontId="14" fillId="0" borderId="7" xfId="0" applyFont="1" applyBorder="1" applyAlignment="1">
      <alignment horizontal="justify" vertical="center" wrapText="1"/>
    </xf>
    <xf numFmtId="4" fontId="14" fillId="0" borderId="7" xfId="0" applyNumberFormat="1" applyFont="1" applyBorder="1" applyAlignment="1" applyProtection="1">
      <alignment horizontal="right" vertical="center" wrapText="1"/>
      <protection hidden="1"/>
    </xf>
    <xf numFmtId="0" fontId="15" fillId="5" borderId="9" xfId="0" applyNumberFormat="1" applyFont="1" applyFill="1" applyBorder="1" applyAlignment="1">
      <alignment horizontal="justify" vertical="center" wrapText="1"/>
    </xf>
    <xf numFmtId="0" fontId="17" fillId="5" borderId="9" xfId="0" applyFont="1" applyFill="1" applyBorder="1" applyAlignment="1">
      <alignment horizontal="justify" vertical="center" wrapText="1"/>
    </xf>
    <xf numFmtId="4" fontId="16" fillId="5" borderId="9" xfId="0" applyNumberFormat="1" applyFont="1" applyFill="1" applyBorder="1" applyAlignment="1">
      <alignment horizontal="right" vertical="center" wrapText="1"/>
    </xf>
    <xf numFmtId="4" fontId="19" fillId="5" borderId="9" xfId="0" applyNumberFormat="1" applyFont="1" applyFill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4" fontId="23" fillId="0" borderId="4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justify" vertical="top"/>
    </xf>
    <xf numFmtId="164" fontId="12" fillId="0" borderId="4" xfId="0" applyNumberFormat="1" applyFont="1" applyBorder="1" applyAlignment="1">
      <alignment horizontal="right" vertical="center"/>
    </xf>
    <xf numFmtId="4" fontId="14" fillId="0" borderId="4" xfId="0" applyNumberFormat="1" applyFont="1" applyBorder="1" applyAlignment="1">
      <alignment horizontal="right" vertical="center" wrapText="1" shrinkToFit="1"/>
    </xf>
    <xf numFmtId="0" fontId="12" fillId="8" borderId="4" xfId="0" applyNumberFormat="1" applyFont="1" applyFill="1" applyBorder="1" applyAlignment="1">
      <alignment horizontal="left" vertical="top" wrapText="1"/>
    </xf>
    <xf numFmtId="0" fontId="13" fillId="8" borderId="4" xfId="0" applyNumberFormat="1" applyFont="1" applyFill="1" applyBorder="1" applyAlignment="1">
      <alignment horizontal="justify" vertical="top" wrapText="1"/>
    </xf>
    <xf numFmtId="164" fontId="13" fillId="8" borderId="4" xfId="0" applyNumberFormat="1" applyFont="1" applyFill="1" applyBorder="1" applyAlignment="1">
      <alignment horizontal="right" vertical="top" wrapText="1"/>
    </xf>
    <xf numFmtId="4" fontId="3" fillId="8" borderId="4" xfId="0" applyNumberFormat="1" applyFont="1" applyFill="1" applyBorder="1" applyAlignment="1">
      <alignment horizontal="right" vertical="center" wrapText="1"/>
    </xf>
    <xf numFmtId="0" fontId="14" fillId="0" borderId="4" xfId="0" applyNumberFormat="1" applyFont="1" applyBorder="1" applyAlignment="1">
      <alignment horizontal="left" vertical="center" wrapText="1"/>
    </xf>
    <xf numFmtId="0" fontId="14" fillId="0" borderId="4" xfId="0" applyNumberFormat="1" applyFont="1" applyBorder="1" applyAlignment="1">
      <alignment vertical="center" wrapText="1"/>
    </xf>
    <xf numFmtId="164" fontId="14" fillId="0" borderId="4" xfId="0" applyNumberFormat="1" applyFont="1" applyBorder="1" applyAlignment="1">
      <alignment vertical="center" wrapText="1"/>
    </xf>
    <xf numFmtId="4" fontId="14" fillId="0" borderId="4" xfId="0" applyNumberFormat="1" applyFont="1" applyBorder="1" applyAlignment="1" applyProtection="1">
      <alignment vertical="center"/>
      <protection hidden="1"/>
    </xf>
    <xf numFmtId="4" fontId="3" fillId="0" borderId="4" xfId="0" applyNumberFormat="1" applyFont="1" applyBorder="1" applyAlignment="1">
      <alignment vertical="center" wrapText="1"/>
    </xf>
    <xf numFmtId="4" fontId="23" fillId="0" borderId="4" xfId="0" applyNumberFormat="1" applyFont="1" applyBorder="1" applyAlignment="1">
      <alignment vertical="center" wrapText="1"/>
    </xf>
    <xf numFmtId="0" fontId="3" fillId="5" borderId="4" xfId="0" applyFont="1" applyFill="1" applyBorder="1" applyAlignment="1">
      <alignment horizontal="left" vertical="center"/>
    </xf>
    <xf numFmtId="0" fontId="19" fillId="5" borderId="4" xfId="0" applyFont="1" applyFill="1" applyBorder="1" applyAlignment="1">
      <alignment horizontal="left" vertical="top" wrapText="1"/>
    </xf>
    <xf numFmtId="4" fontId="19" fillId="5" borderId="4" xfId="0" applyNumberFormat="1" applyFont="1" applyFill="1" applyBorder="1" applyAlignment="1">
      <alignment horizontal="right" vertical="top"/>
    </xf>
    <xf numFmtId="4" fontId="3" fillId="8" borderId="11" xfId="0" applyNumberFormat="1" applyFont="1" applyFill="1" applyBorder="1" applyAlignment="1">
      <alignment horizontal="right" vertical="center"/>
    </xf>
    <xf numFmtId="0" fontId="28" fillId="0" borderId="0" xfId="0" applyFont="1"/>
    <xf numFmtId="0" fontId="29" fillId="0" borderId="0" xfId="0" applyFont="1" applyAlignment="1">
      <alignment horizontal="center"/>
    </xf>
    <xf numFmtId="0" fontId="29" fillId="0" borderId="0" xfId="0" applyFont="1"/>
    <xf numFmtId="0" fontId="28" fillId="0" borderId="0" xfId="0" applyFont="1" applyAlignment="1">
      <alignment horizontal="left"/>
    </xf>
    <xf numFmtId="0" fontId="26" fillId="0" borderId="0" xfId="0" applyFont="1"/>
    <xf numFmtId="0" fontId="28" fillId="0" borderId="0" xfId="0" applyFont="1" applyBorder="1"/>
    <xf numFmtId="0" fontId="28" fillId="0" borderId="32" xfId="0" applyFont="1" applyBorder="1"/>
    <xf numFmtId="0" fontId="24" fillId="10" borderId="33" xfId="0" applyFont="1" applyFill="1" applyBorder="1"/>
    <xf numFmtId="0" fontId="24" fillId="10" borderId="34" xfId="0" applyFont="1" applyFill="1" applyBorder="1"/>
    <xf numFmtId="0" fontId="26" fillId="10" borderId="0" xfId="0" applyFont="1" applyFill="1" applyBorder="1"/>
    <xf numFmtId="0" fontId="24" fillId="10" borderId="0" xfId="0" applyFont="1" applyFill="1" applyBorder="1"/>
    <xf numFmtId="0" fontId="24" fillId="10" borderId="32" xfId="0" applyFont="1" applyFill="1" applyBorder="1"/>
    <xf numFmtId="0" fontId="26" fillId="0" borderId="0" xfId="0" applyFont="1" applyBorder="1" applyAlignment="1">
      <alignment horizontal="left"/>
    </xf>
    <xf numFmtId="3" fontId="26" fillId="0" borderId="0" xfId="0" applyNumberFormat="1" applyFont="1" applyBorder="1" applyAlignment="1">
      <alignment horizontal="right"/>
    </xf>
    <xf numFmtId="3" fontId="26" fillId="0" borderId="3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31" fillId="0" borderId="0" xfId="0" applyFont="1"/>
    <xf numFmtId="0" fontId="28" fillId="0" borderId="0" xfId="0" applyFont="1" applyAlignment="1"/>
    <xf numFmtId="0" fontId="37" fillId="11" borderId="4" xfId="1" applyFont="1" applyFill="1" applyBorder="1" applyAlignment="1">
      <alignment horizontal="center"/>
    </xf>
    <xf numFmtId="4" fontId="5" fillId="0" borderId="1" xfId="1" applyNumberFormat="1" applyBorder="1" applyAlignment="1"/>
    <xf numFmtId="4" fontId="5" fillId="0" borderId="2" xfId="1" applyNumberFormat="1" applyBorder="1" applyAlignment="1"/>
    <xf numFmtId="4" fontId="5" fillId="0" borderId="3" xfId="1" applyNumberFormat="1" applyBorder="1" applyAlignment="1"/>
    <xf numFmtId="4" fontId="5" fillId="11" borderId="5" xfId="1" applyNumberFormat="1" applyFill="1" applyBorder="1"/>
    <xf numFmtId="4" fontId="0" fillId="0" borderId="4" xfId="0" applyNumberFormat="1" applyBorder="1" applyAlignment="1"/>
    <xf numFmtId="0" fontId="14" fillId="9" borderId="4" xfId="1" applyFont="1" applyFill="1" applyBorder="1" applyAlignment="1">
      <alignment vertical="center" wrapText="1" shrinkToFit="1"/>
    </xf>
    <xf numFmtId="0" fontId="14" fillId="9" borderId="4" xfId="1" applyFont="1" applyFill="1" applyBorder="1" applyAlignment="1">
      <alignment horizontal="center" vertical="center"/>
    </xf>
    <xf numFmtId="0" fontId="14" fillId="9" borderId="4" xfId="1" applyFont="1" applyFill="1" applyBorder="1" applyAlignment="1">
      <alignment horizontal="center" vertical="center" wrapText="1"/>
    </xf>
    <xf numFmtId="0" fontId="14" fillId="11" borderId="27" xfId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5" xfId="0" applyBorder="1" applyAlignment="1">
      <alignment wrapText="1"/>
    </xf>
    <xf numFmtId="4" fontId="39" fillId="12" borderId="4" xfId="1" applyNumberFormat="1" applyFont="1" applyFill="1" applyBorder="1" applyAlignment="1"/>
    <xf numFmtId="0" fontId="5" fillId="12" borderId="4" xfId="1" applyFill="1" applyBorder="1" applyAlignment="1"/>
    <xf numFmtId="4" fontId="40" fillId="12" borderId="4" xfId="1" applyNumberFormat="1" applyFont="1" applyFill="1" applyBorder="1"/>
    <xf numFmtId="4" fontId="39" fillId="13" borderId="4" xfId="1" applyNumberFormat="1" applyFont="1" applyFill="1" applyBorder="1" applyAlignment="1"/>
    <xf numFmtId="0" fontId="5" fillId="13" borderId="4" xfId="1" applyFill="1" applyBorder="1" applyAlignment="1"/>
    <xf numFmtId="4" fontId="40" fillId="13" borderId="4" xfId="1" applyNumberFormat="1" applyFont="1" applyFill="1" applyBorder="1"/>
    <xf numFmtId="4" fontId="40" fillId="14" borderId="4" xfId="1" applyNumberFormat="1" applyFont="1" applyFill="1" applyBorder="1"/>
    <xf numFmtId="4" fontId="39" fillId="15" borderId="4" xfId="1" applyNumberFormat="1" applyFont="1" applyFill="1" applyBorder="1" applyAlignment="1"/>
    <xf numFmtId="0" fontId="5" fillId="15" borderId="4" xfId="1" applyFill="1" applyBorder="1" applyAlignment="1"/>
    <xf numFmtId="4" fontId="40" fillId="15" borderId="4" xfId="1" applyNumberFormat="1" applyFont="1" applyFill="1" applyBorder="1"/>
    <xf numFmtId="4" fontId="16" fillId="5" borderId="4" xfId="1" applyNumberFormat="1" applyFont="1" applyFill="1" applyBorder="1" applyAlignment="1"/>
    <xf numFmtId="0" fontId="5" fillId="5" borderId="4" xfId="1" applyFill="1" applyBorder="1" applyAlignment="1"/>
    <xf numFmtId="4" fontId="5" fillId="5" borderId="4" xfId="1" applyNumberFormat="1" applyFill="1" applyBorder="1"/>
    <xf numFmtId="4" fontId="5" fillId="14" borderId="4" xfId="1" applyNumberFormat="1" applyFill="1" applyBorder="1"/>
    <xf numFmtId="4" fontId="16" fillId="16" borderId="4" xfId="1" applyNumberFormat="1" applyFont="1" applyFill="1" applyBorder="1" applyAlignment="1"/>
    <xf numFmtId="0" fontId="5" fillId="16" borderId="4" xfId="1" applyFill="1" applyBorder="1" applyAlignment="1"/>
    <xf numFmtId="4" fontId="5" fillId="16" borderId="4" xfId="1" applyNumberFormat="1" applyFill="1" applyBorder="1"/>
    <xf numFmtId="1" fontId="16" fillId="0" borderId="4" xfId="1" applyNumberFormat="1" applyFont="1" applyBorder="1" applyAlignment="1"/>
    <xf numFmtId="0" fontId="19" fillId="0" borderId="4" xfId="1" applyFont="1" applyBorder="1" applyAlignment="1">
      <alignment wrapText="1"/>
    </xf>
    <xf numFmtId="4" fontId="16" fillId="0" borderId="4" xfId="1" applyNumberFormat="1" applyFont="1" applyBorder="1"/>
    <xf numFmtId="4" fontId="16" fillId="14" borderId="4" xfId="1" applyNumberFormat="1" applyFont="1" applyFill="1" applyBorder="1"/>
    <xf numFmtId="0" fontId="19" fillId="10" borderId="4" xfId="1" applyFont="1" applyFill="1" applyBorder="1" applyAlignment="1">
      <alignment wrapText="1"/>
    </xf>
    <xf numFmtId="4" fontId="16" fillId="14" borderId="1" xfId="1" applyNumberFormat="1" applyFont="1" applyFill="1" applyBorder="1"/>
    <xf numFmtId="4" fontId="16" fillId="0" borderId="1" xfId="1" applyNumberFormat="1" applyFont="1" applyBorder="1"/>
    <xf numFmtId="4" fontId="16" fillId="16" borderId="1" xfId="1" applyNumberFormat="1" applyFont="1" applyFill="1" applyBorder="1"/>
    <xf numFmtId="4" fontId="16" fillId="16" borderId="4" xfId="1" applyNumberFormat="1" applyFont="1" applyFill="1" applyBorder="1"/>
    <xf numFmtId="0" fontId="19" fillId="10" borderId="3" xfId="1" applyFont="1" applyFill="1" applyBorder="1" applyAlignment="1">
      <alignment wrapText="1"/>
    </xf>
    <xf numFmtId="4" fontId="39" fillId="13" borderId="1" xfId="1" applyNumberFormat="1" applyFont="1" applyFill="1" applyBorder="1"/>
    <xf numFmtId="4" fontId="39" fillId="14" borderId="1" xfId="1" applyNumberFormat="1" applyFont="1" applyFill="1" applyBorder="1"/>
    <xf numFmtId="4" fontId="39" fillId="13" borderId="4" xfId="1" applyNumberFormat="1" applyFont="1" applyFill="1" applyBorder="1"/>
    <xf numFmtId="1" fontId="39" fillId="15" borderId="27" xfId="1" applyNumberFormat="1" applyFont="1" applyFill="1" applyBorder="1" applyAlignment="1"/>
    <xf numFmtId="0" fontId="39" fillId="15" borderId="28" xfId="1" applyFont="1" applyFill="1" applyBorder="1" applyAlignment="1"/>
    <xf numFmtId="4" fontId="39" fillId="15" borderId="1" xfId="1" applyNumberFormat="1" applyFont="1" applyFill="1" applyBorder="1"/>
    <xf numFmtId="4" fontId="39" fillId="15" borderId="4" xfId="1" applyNumberFormat="1" applyFont="1" applyFill="1" applyBorder="1"/>
    <xf numFmtId="4" fontId="16" fillId="5" borderId="1" xfId="1" applyNumberFormat="1" applyFont="1" applyFill="1" applyBorder="1"/>
    <xf numFmtId="4" fontId="16" fillId="5" borderId="4" xfId="1" applyNumberFormat="1" applyFont="1" applyFill="1" applyBorder="1"/>
    <xf numFmtId="0" fontId="16" fillId="10" borderId="4" xfId="1" applyFont="1" applyFill="1" applyBorder="1" applyAlignment="1">
      <alignment wrapText="1"/>
    </xf>
    <xf numFmtId="4" fontId="16" fillId="10" borderId="1" xfId="1" applyNumberFormat="1" applyFont="1" applyFill="1" applyBorder="1"/>
    <xf numFmtId="0" fontId="19" fillId="10" borderId="4" xfId="1" applyFont="1" applyFill="1" applyBorder="1" applyAlignment="1"/>
    <xf numFmtId="1" fontId="16" fillId="16" borderId="0" xfId="1" applyNumberFormat="1" applyFont="1" applyFill="1" applyBorder="1" applyAlignment="1"/>
    <xf numFmtId="0" fontId="16" fillId="16" borderId="0" xfId="1" applyFont="1" applyFill="1" applyBorder="1" applyAlignment="1"/>
    <xf numFmtId="1" fontId="16" fillId="9" borderId="0" xfId="1" applyNumberFormat="1" applyFont="1" applyFill="1" applyBorder="1" applyAlignment="1"/>
    <xf numFmtId="0" fontId="19" fillId="9" borderId="4" xfId="1" applyFont="1" applyFill="1" applyBorder="1" applyAlignment="1"/>
    <xf numFmtId="4" fontId="16" fillId="9" borderId="1" xfId="1" applyNumberFormat="1" applyFont="1" applyFill="1" applyBorder="1"/>
    <xf numFmtId="4" fontId="16" fillId="9" borderId="4" xfId="1" applyNumberFormat="1" applyFont="1" applyFill="1" applyBorder="1"/>
    <xf numFmtId="4" fontId="16" fillId="0" borderId="1" xfId="1" applyNumberFormat="1" applyFont="1" applyBorder="1" applyAlignment="1"/>
    <xf numFmtId="4" fontId="16" fillId="14" borderId="1" xfId="1" applyNumberFormat="1" applyFont="1" applyFill="1" applyBorder="1" applyAlignment="1"/>
    <xf numFmtId="4" fontId="16" fillId="0" borderId="4" xfId="1" applyNumberFormat="1" applyFont="1" applyBorder="1" applyAlignment="1"/>
    <xf numFmtId="1" fontId="19" fillId="10" borderId="4" xfId="1" applyNumberFormat="1" applyFont="1" applyFill="1" applyBorder="1" applyAlignment="1"/>
    <xf numFmtId="4" fontId="16" fillId="16" borderId="1" xfId="1" applyNumberFormat="1" applyFont="1" applyFill="1" applyBorder="1" applyAlignment="1"/>
    <xf numFmtId="1" fontId="19" fillId="10" borderId="4" xfId="1" applyNumberFormat="1" applyFont="1" applyFill="1" applyBorder="1" applyAlignment="1">
      <alignment wrapText="1"/>
    </xf>
    <xf numFmtId="1" fontId="16" fillId="5" borderId="2" xfId="1" applyNumberFormat="1" applyFont="1" applyFill="1" applyBorder="1" applyAlignment="1"/>
    <xf numFmtId="1" fontId="19" fillId="5" borderId="3" xfId="1" applyNumberFormat="1" applyFont="1" applyFill="1" applyBorder="1" applyAlignment="1"/>
    <xf numFmtId="4" fontId="16" fillId="5" borderId="1" xfId="1" applyNumberFormat="1" applyFont="1" applyFill="1" applyBorder="1" applyAlignment="1"/>
    <xf numFmtId="4" fontId="16" fillId="10" borderId="1" xfId="1" applyNumberFormat="1" applyFont="1" applyFill="1" applyBorder="1" applyAlignment="1"/>
    <xf numFmtId="4" fontId="16" fillId="10" borderId="4" xfId="1" applyNumberFormat="1" applyFont="1" applyFill="1" applyBorder="1" applyAlignment="1"/>
    <xf numFmtId="4" fontId="16" fillId="6" borderId="1" xfId="1" applyNumberFormat="1" applyFont="1" applyFill="1" applyBorder="1" applyAlignment="1"/>
    <xf numFmtId="4" fontId="16" fillId="6" borderId="4" xfId="1" applyNumberFormat="1" applyFont="1" applyFill="1" applyBorder="1" applyAlignment="1"/>
    <xf numFmtId="4" fontId="16" fillId="17" borderId="1" xfId="1" applyNumberFormat="1" applyFont="1" applyFill="1" applyBorder="1" applyAlignment="1"/>
    <xf numFmtId="4" fontId="16" fillId="17" borderId="4" xfId="1" applyNumberFormat="1" applyFont="1" applyFill="1" applyBorder="1" applyAlignment="1"/>
    <xf numFmtId="4" fontId="39" fillId="13" borderId="1" xfId="1" applyNumberFormat="1" applyFont="1" applyFill="1" applyBorder="1" applyAlignment="1"/>
    <xf numFmtId="4" fontId="39" fillId="14" borderId="1" xfId="1" applyNumberFormat="1" applyFont="1" applyFill="1" applyBorder="1" applyAlignment="1"/>
    <xf numFmtId="4" fontId="39" fillId="15" borderId="1" xfId="1" applyNumberFormat="1" applyFont="1" applyFill="1" applyBorder="1" applyAlignment="1"/>
    <xf numFmtId="1" fontId="19" fillId="0" borderId="4" xfId="1" applyNumberFormat="1" applyFont="1" applyBorder="1" applyAlignment="1"/>
    <xf numFmtId="1" fontId="19" fillId="16" borderId="0" xfId="1" applyNumberFormat="1" applyFont="1" applyFill="1" applyBorder="1" applyAlignment="1"/>
    <xf numFmtId="1" fontId="39" fillId="15" borderId="28" xfId="1" applyNumberFormat="1" applyFont="1" applyFill="1" applyBorder="1" applyAlignment="1"/>
    <xf numFmtId="0" fontId="19" fillId="0" borderId="4" xfId="1" applyFont="1" applyBorder="1" applyAlignment="1"/>
    <xf numFmtId="0" fontId="19" fillId="0" borderId="4" xfId="1" applyFont="1" applyFill="1" applyBorder="1" applyAlignment="1"/>
    <xf numFmtId="1" fontId="16" fillId="9" borderId="4" xfId="1" applyNumberFormat="1" applyFont="1" applyFill="1" applyBorder="1" applyAlignment="1"/>
    <xf numFmtId="4" fontId="16" fillId="9" borderId="1" xfId="1" applyNumberFormat="1" applyFont="1" applyFill="1" applyBorder="1" applyAlignment="1"/>
    <xf numFmtId="4" fontId="16" fillId="9" borderId="4" xfId="1" applyNumberFormat="1" applyFont="1" applyFill="1" applyBorder="1" applyAlignment="1"/>
    <xf numFmtId="1" fontId="16" fillId="5" borderId="27" xfId="1" applyNumberFormat="1" applyFont="1" applyFill="1" applyBorder="1" applyAlignment="1"/>
    <xf numFmtId="0" fontId="16" fillId="5" borderId="28" xfId="1" applyFont="1" applyFill="1" applyBorder="1" applyAlignment="1"/>
    <xf numFmtId="0" fontId="19" fillId="0" borderId="4" xfId="1" applyFont="1" applyFill="1" applyBorder="1" applyAlignment="1">
      <alignment wrapText="1"/>
    </xf>
    <xf numFmtId="1" fontId="16" fillId="10" borderId="3" xfId="1" applyNumberFormat="1" applyFont="1" applyFill="1" applyBorder="1" applyAlignment="1"/>
    <xf numFmtId="1" fontId="19" fillId="10" borderId="3" xfId="1" applyNumberFormat="1" applyFont="1" applyFill="1" applyBorder="1" applyAlignment="1"/>
    <xf numFmtId="1" fontId="39" fillId="13" borderId="2" xfId="1" applyNumberFormat="1" applyFont="1" applyFill="1" applyBorder="1" applyAlignment="1"/>
    <xf numFmtId="1" fontId="39" fillId="13" borderId="3" xfId="1" applyNumberFormat="1" applyFont="1" applyFill="1" applyBorder="1" applyAlignment="1"/>
    <xf numFmtId="4" fontId="5" fillId="18" borderId="1" xfId="1" applyNumberFormat="1" applyFont="1" applyFill="1" applyBorder="1" applyAlignment="1"/>
    <xf numFmtId="4" fontId="5" fillId="14" borderId="1" xfId="1" applyNumberFormat="1" applyFont="1" applyFill="1" applyBorder="1" applyAlignment="1"/>
    <xf numFmtId="4" fontId="5" fillId="18" borderId="4" xfId="1" applyNumberFormat="1" applyFont="1" applyFill="1" applyBorder="1" applyAlignment="1"/>
    <xf numFmtId="1" fontId="16" fillId="5" borderId="4" xfId="1" applyNumberFormat="1" applyFont="1" applyFill="1" applyBorder="1" applyAlignment="1"/>
    <xf numFmtId="1" fontId="19" fillId="5" borderId="4" xfId="1" applyNumberFormat="1" applyFont="1" applyFill="1" applyBorder="1" applyAlignment="1">
      <alignment wrapText="1"/>
    </xf>
    <xf numFmtId="4" fontId="5" fillId="19" borderId="1" xfId="1" applyNumberFormat="1" applyFont="1" applyFill="1" applyBorder="1" applyAlignment="1"/>
    <xf numFmtId="4" fontId="5" fillId="11" borderId="1" xfId="1" applyNumberFormat="1" applyFont="1" applyFill="1" applyBorder="1" applyAlignment="1"/>
    <xf numFmtId="4" fontId="42" fillId="19" borderId="4" xfId="0" applyNumberFormat="1" applyFont="1" applyFill="1" applyBorder="1"/>
    <xf numFmtId="1" fontId="3" fillId="10" borderId="2" xfId="1" applyNumberFormat="1" applyFont="1" applyFill="1" applyBorder="1" applyAlignment="1"/>
    <xf numFmtId="1" fontId="21" fillId="10" borderId="3" xfId="1" applyNumberFormat="1" applyFont="1" applyFill="1" applyBorder="1" applyAlignment="1">
      <alignment wrapText="1"/>
    </xf>
    <xf numFmtId="4" fontId="3" fillId="10" borderId="1" xfId="1" applyNumberFormat="1" applyFont="1" applyFill="1" applyBorder="1" applyAlignment="1"/>
    <xf numFmtId="4" fontId="3" fillId="11" borderId="1" xfId="1" applyNumberFormat="1" applyFont="1" applyFill="1" applyBorder="1" applyAlignment="1"/>
    <xf numFmtId="4" fontId="43" fillId="0" borderId="4" xfId="0" applyNumberFormat="1" applyFont="1" applyBorder="1"/>
    <xf numFmtId="4" fontId="44" fillId="0" borderId="4" xfId="0" applyNumberFormat="1" applyFont="1" applyBorder="1"/>
    <xf numFmtId="1" fontId="19" fillId="0" borderId="2" xfId="1" applyNumberFormat="1" applyFont="1" applyBorder="1" applyAlignment="1"/>
    <xf numFmtId="0" fontId="19" fillId="10" borderId="3" xfId="1" applyFont="1" applyFill="1" applyBorder="1" applyAlignment="1"/>
    <xf numFmtId="1" fontId="45" fillId="15" borderId="2" xfId="1" applyNumberFormat="1" applyFont="1" applyFill="1" applyBorder="1" applyAlignment="1"/>
    <xf numFmtId="0" fontId="45" fillId="15" borderId="3" xfId="1" applyFont="1" applyFill="1" applyBorder="1" applyAlignment="1"/>
    <xf numFmtId="0" fontId="19" fillId="16" borderId="0" xfId="1" applyFont="1" applyFill="1" applyBorder="1" applyAlignment="1"/>
    <xf numFmtId="1" fontId="45" fillId="15" borderId="27" xfId="1" applyNumberFormat="1" applyFont="1" applyFill="1" applyBorder="1" applyAlignment="1"/>
    <xf numFmtId="0" fontId="45" fillId="15" borderId="28" xfId="1" applyFont="1" applyFill="1" applyBorder="1" applyAlignment="1"/>
    <xf numFmtId="1" fontId="19" fillId="5" borderId="27" xfId="1" applyNumberFormat="1" applyFont="1" applyFill="1" applyBorder="1" applyAlignment="1"/>
    <xf numFmtId="0" fontId="19" fillId="5" borderId="28" xfId="1" applyFont="1" applyFill="1" applyBorder="1" applyAlignment="1"/>
    <xf numFmtId="1" fontId="39" fillId="12" borderId="4" xfId="1" applyNumberFormat="1" applyFont="1" applyFill="1" applyBorder="1" applyAlignment="1"/>
    <xf numFmtId="4" fontId="39" fillId="12" borderId="1" xfId="1" applyNumberFormat="1" applyFont="1" applyFill="1" applyBorder="1" applyAlignment="1"/>
    <xf numFmtId="4" fontId="39" fillId="13" borderId="2" xfId="1" applyNumberFormat="1" applyFont="1" applyFill="1" applyBorder="1" applyAlignment="1"/>
    <xf numFmtId="4" fontId="16" fillId="16" borderId="0" xfId="1" applyNumberFormat="1" applyFont="1" applyFill="1" applyBorder="1" applyAlignment="1"/>
    <xf numFmtId="4" fontId="39" fillId="12" borderId="1" xfId="1" applyNumberFormat="1" applyFont="1" applyFill="1" applyBorder="1"/>
    <xf numFmtId="4" fontId="39" fillId="12" borderId="4" xfId="1" applyNumberFormat="1" applyFont="1" applyFill="1" applyBorder="1"/>
    <xf numFmtId="4" fontId="39" fillId="13" borderId="27" xfId="1" applyNumberFormat="1" applyFont="1" applyFill="1" applyBorder="1"/>
    <xf numFmtId="0" fontId="39" fillId="13" borderId="28" xfId="1" applyFont="1" applyFill="1" applyBorder="1"/>
    <xf numFmtId="0" fontId="16" fillId="16" borderId="0" xfId="1" applyFont="1" applyFill="1"/>
    <xf numFmtId="0" fontId="16" fillId="0" borderId="4" xfId="1" applyFont="1" applyBorder="1"/>
    <xf numFmtId="0" fontId="19" fillId="16" borderId="0" xfId="1" applyFont="1" applyFill="1"/>
    <xf numFmtId="1" fontId="16" fillId="0" borderId="4" xfId="1" applyNumberFormat="1" applyFont="1" applyBorder="1"/>
    <xf numFmtId="0" fontId="19" fillId="0" borderId="4" xfId="1" applyFont="1" applyBorder="1"/>
    <xf numFmtId="1" fontId="16" fillId="16" borderId="0" xfId="1" applyNumberFormat="1" applyFont="1" applyFill="1"/>
    <xf numFmtId="1" fontId="16" fillId="5" borderId="2" xfId="1" applyNumberFormat="1" applyFont="1" applyFill="1" applyBorder="1"/>
    <xf numFmtId="0" fontId="19" fillId="5" borderId="3" xfId="1" applyFont="1" applyFill="1" applyBorder="1"/>
    <xf numFmtId="0" fontId="48" fillId="0" borderId="0" xfId="0" applyFont="1"/>
    <xf numFmtId="0" fontId="0" fillId="0" borderId="0" xfId="0" applyAlignment="1">
      <alignment horizontal="center"/>
    </xf>
    <xf numFmtId="0" fontId="26" fillId="10" borderId="1" xfId="0" applyFont="1" applyFill="1" applyBorder="1" applyAlignment="1">
      <alignment horizontal="left"/>
    </xf>
    <xf numFmtId="0" fontId="26" fillId="10" borderId="2" xfId="0" applyFont="1" applyFill="1" applyBorder="1" applyAlignment="1">
      <alignment horizontal="left"/>
    </xf>
    <xf numFmtId="0" fontId="26" fillId="10" borderId="3" xfId="0" applyFont="1" applyFill="1" applyBorder="1" applyAlignment="1">
      <alignment horizontal="left"/>
    </xf>
    <xf numFmtId="4" fontId="26" fillId="10" borderId="1" xfId="0" applyNumberFormat="1" applyFont="1" applyFill="1" applyBorder="1" applyAlignment="1">
      <alignment horizontal="right"/>
    </xf>
    <xf numFmtId="4" fontId="26" fillId="10" borderId="2" xfId="0" applyNumberFormat="1" applyFont="1" applyFill="1" applyBorder="1" applyAlignment="1">
      <alignment horizontal="right"/>
    </xf>
    <xf numFmtId="4" fontId="26" fillId="10" borderId="3" xfId="0" applyNumberFormat="1" applyFont="1" applyFill="1" applyBorder="1" applyAlignment="1">
      <alignment horizontal="right"/>
    </xf>
    <xf numFmtId="0" fontId="24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9" fillId="10" borderId="1" xfId="0" applyFont="1" applyFill="1" applyBorder="1" applyAlignment="1">
      <alignment horizontal="right"/>
    </xf>
    <xf numFmtId="0" fontId="0" fillId="10" borderId="2" xfId="0" applyFill="1" applyBorder="1" applyAlignment="1"/>
    <xf numFmtId="0" fontId="0" fillId="10" borderId="3" xfId="0" applyFill="1" applyBorder="1" applyAlignment="1"/>
    <xf numFmtId="0" fontId="24" fillId="10" borderId="1" xfId="0" applyFont="1" applyFill="1" applyBorder="1" applyAlignment="1">
      <alignment horizontal="left"/>
    </xf>
    <xf numFmtId="0" fontId="24" fillId="10" borderId="2" xfId="0" applyFont="1" applyFill="1" applyBorder="1" applyAlignment="1">
      <alignment horizontal="left"/>
    </xf>
    <xf numFmtId="0" fontId="24" fillId="10" borderId="3" xfId="0" applyFont="1" applyFill="1" applyBorder="1" applyAlignment="1">
      <alignment horizontal="left"/>
    </xf>
    <xf numFmtId="4" fontId="24" fillId="10" borderId="1" xfId="0" applyNumberFormat="1" applyFont="1" applyFill="1" applyBorder="1" applyAlignment="1">
      <alignment horizontal="right"/>
    </xf>
    <xf numFmtId="4" fontId="24" fillId="10" borderId="2" xfId="0" applyNumberFormat="1" applyFont="1" applyFill="1" applyBorder="1" applyAlignment="1">
      <alignment horizontal="right"/>
    </xf>
    <xf numFmtId="4" fontId="24" fillId="10" borderId="3" xfId="0" applyNumberFormat="1" applyFont="1" applyFill="1" applyBorder="1" applyAlignment="1">
      <alignment horizontal="right"/>
    </xf>
    <xf numFmtId="0" fontId="24" fillId="10" borderId="4" xfId="0" applyFont="1" applyFill="1" applyBorder="1" applyAlignment="1">
      <alignment horizontal="left"/>
    </xf>
    <xf numFmtId="4" fontId="24" fillId="10" borderId="4" xfId="0" applyNumberFormat="1" applyFont="1" applyFill="1" applyBorder="1" applyAlignment="1">
      <alignment horizontal="right"/>
    </xf>
    <xf numFmtId="0" fontId="26" fillId="10" borderId="1" xfId="0" applyFont="1" applyFill="1" applyBorder="1" applyAlignment="1">
      <alignment horizontal="left" wrapText="1"/>
    </xf>
    <xf numFmtId="0" fontId="26" fillId="10" borderId="2" xfId="0" applyFont="1" applyFill="1" applyBorder="1" applyAlignment="1">
      <alignment horizontal="left" wrapText="1"/>
    </xf>
    <xf numFmtId="0" fontId="26" fillId="10" borderId="3" xfId="0" applyFont="1" applyFill="1" applyBorder="1" applyAlignment="1">
      <alignment horizontal="left" wrapText="1"/>
    </xf>
    <xf numFmtId="0" fontId="26" fillId="10" borderId="1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6" fillId="10" borderId="4" xfId="0" applyFont="1" applyFill="1" applyBorder="1" applyAlignment="1">
      <alignment horizontal="left"/>
    </xf>
    <xf numFmtId="4" fontId="26" fillId="10" borderId="4" xfId="0" applyNumberFormat="1" applyFont="1" applyFill="1" applyBorder="1" applyAlignment="1">
      <alignment horizontal="righ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6" fillId="0" borderId="3" xfId="0" applyFont="1" applyBorder="1" applyAlignment="1">
      <alignment horizontal="left"/>
    </xf>
    <xf numFmtId="4" fontId="26" fillId="0" borderId="1" xfId="0" applyNumberFormat="1" applyFont="1" applyBorder="1" applyAlignment="1">
      <alignment horizontal="right"/>
    </xf>
    <xf numFmtId="4" fontId="26" fillId="0" borderId="2" xfId="0" applyNumberFormat="1" applyFont="1" applyBorder="1" applyAlignment="1">
      <alignment horizontal="right"/>
    </xf>
    <xf numFmtId="4" fontId="26" fillId="0" borderId="3" xfId="0" applyNumberFormat="1" applyFont="1" applyBorder="1" applyAlignment="1">
      <alignment horizontal="right"/>
    </xf>
    <xf numFmtId="0" fontId="28" fillId="0" borderId="0" xfId="0" applyFont="1" applyAlignment="1">
      <alignment horizontal="left" wrapText="1"/>
    </xf>
    <xf numFmtId="0" fontId="21" fillId="8" borderId="30" xfId="0" applyFont="1" applyFill="1" applyBorder="1" applyAlignment="1">
      <alignment horizontal="justify" vertical="top"/>
    </xf>
    <xf numFmtId="0" fontId="21" fillId="8" borderId="31" xfId="0" applyFont="1" applyFill="1" applyBorder="1" applyAlignment="1">
      <alignment horizontal="justify"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left" vertical="top" wrapText="1"/>
    </xf>
    <xf numFmtId="0" fontId="8" fillId="4" borderId="22" xfId="0" applyFont="1" applyFill="1" applyBorder="1" applyAlignment="1">
      <alignment horizontal="left" vertical="top" wrapText="1"/>
    </xf>
    <xf numFmtId="0" fontId="8" fillId="4" borderId="23" xfId="0" applyFont="1" applyFill="1" applyBorder="1" applyAlignment="1">
      <alignment horizontal="left" vertical="top" wrapText="1"/>
    </xf>
    <xf numFmtId="0" fontId="8" fillId="7" borderId="24" xfId="0" applyFont="1" applyFill="1" applyBorder="1" applyAlignment="1">
      <alignment horizontal="left" vertical="top"/>
    </xf>
    <xf numFmtId="0" fontId="8" fillId="7" borderId="25" xfId="0" applyFont="1" applyFill="1" applyBorder="1" applyAlignment="1">
      <alignment horizontal="left" vertical="top"/>
    </xf>
    <xf numFmtId="0" fontId="8" fillId="8" borderId="26" xfId="0" applyFont="1" applyFill="1" applyBorder="1" applyAlignment="1">
      <alignment horizontal="center"/>
    </xf>
    <xf numFmtId="0" fontId="8" fillId="8" borderId="27" xfId="0" applyFont="1" applyFill="1" applyBorder="1" applyAlignment="1">
      <alignment horizontal="center"/>
    </xf>
    <xf numFmtId="0" fontId="8" fillId="8" borderId="28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7" fillId="0" borderId="4" xfId="1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" fontId="16" fillId="16" borderId="1" xfId="1" applyNumberFormat="1" applyFont="1" applyFill="1" applyBorder="1" applyAlignment="1">
      <alignment horizontal="center" wrapText="1"/>
    </xf>
    <xf numFmtId="1" fontId="16" fillId="16" borderId="3" xfId="1" applyNumberFormat="1" applyFont="1" applyFill="1" applyBorder="1" applyAlignment="1">
      <alignment horizontal="center" wrapText="1"/>
    </xf>
    <xf numFmtId="1" fontId="39" fillId="15" borderId="2" xfId="1" applyNumberFormat="1" applyFont="1" applyFill="1" applyBorder="1" applyAlignment="1">
      <alignment horizontal="center" wrapText="1"/>
    </xf>
    <xf numFmtId="1" fontId="39" fillId="15" borderId="3" xfId="1" applyNumberFormat="1" applyFont="1" applyFill="1" applyBorder="1" applyAlignment="1">
      <alignment horizontal="center" wrapText="1"/>
    </xf>
    <xf numFmtId="1" fontId="16" fillId="5" borderId="2" xfId="1" applyNumberFormat="1" applyFont="1" applyFill="1" applyBorder="1" applyAlignment="1">
      <alignment horizontal="center" wrapText="1"/>
    </xf>
    <xf numFmtId="1" fontId="16" fillId="5" borderId="3" xfId="1" applyNumberFormat="1" applyFont="1" applyFill="1" applyBorder="1" applyAlignment="1">
      <alignment horizontal="center" wrapText="1"/>
    </xf>
    <xf numFmtId="1" fontId="16" fillId="16" borderId="2" xfId="1" applyNumberFormat="1" applyFont="1" applyFill="1" applyBorder="1" applyAlignment="1">
      <alignment horizontal="center" wrapText="1"/>
    </xf>
    <xf numFmtId="1" fontId="39" fillId="13" borderId="2" xfId="1" applyNumberFormat="1" applyFont="1" applyFill="1" applyBorder="1" applyAlignment="1">
      <alignment horizontal="center" wrapText="1"/>
    </xf>
    <xf numFmtId="1" fontId="39" fillId="13" borderId="3" xfId="1" applyNumberFormat="1" applyFont="1" applyFill="1" applyBorder="1" applyAlignment="1">
      <alignment horizontal="center" wrapText="1"/>
    </xf>
    <xf numFmtId="0" fontId="39" fillId="15" borderId="2" xfId="1" applyFont="1" applyFill="1" applyBorder="1" applyAlignment="1">
      <alignment horizontal="center" wrapText="1"/>
    </xf>
    <xf numFmtId="0" fontId="39" fillId="15" borderId="3" xfId="1" applyFont="1" applyFill="1" applyBorder="1" applyAlignment="1">
      <alignment horizontal="center" wrapText="1"/>
    </xf>
    <xf numFmtId="1" fontId="5" fillId="18" borderId="1" xfId="1" applyNumberFormat="1" applyFont="1" applyFill="1" applyBorder="1" applyAlignment="1">
      <alignment horizontal="left" wrapText="1"/>
    </xf>
    <xf numFmtId="1" fontId="5" fillId="18" borderId="3" xfId="1" applyNumberFormat="1" applyFont="1" applyFill="1" applyBorder="1" applyAlignment="1">
      <alignment horizontal="left" wrapText="1"/>
    </xf>
    <xf numFmtId="0" fontId="39" fillId="13" borderId="2" xfId="1" applyFont="1" applyFill="1" applyBorder="1" applyAlignment="1">
      <alignment horizontal="center" wrapText="1"/>
    </xf>
    <xf numFmtId="0" fontId="39" fillId="13" borderId="3" xfId="1" applyFont="1" applyFill="1" applyBorder="1" applyAlignment="1">
      <alignment horizontal="center" wrapText="1"/>
    </xf>
    <xf numFmtId="1" fontId="19" fillId="5" borderId="2" xfId="1" applyNumberFormat="1" applyFont="1" applyFill="1" applyBorder="1" applyAlignment="1">
      <alignment horizontal="center" wrapText="1"/>
    </xf>
    <xf numFmtId="1" fontId="19" fillId="5" borderId="3" xfId="1" applyNumberFormat="1" applyFont="1" applyFill="1" applyBorder="1" applyAlignment="1">
      <alignment horizontal="center" wrapText="1"/>
    </xf>
    <xf numFmtId="1" fontId="19" fillId="16" borderId="2" xfId="1" applyNumberFormat="1" applyFont="1" applyFill="1" applyBorder="1" applyAlignment="1">
      <alignment horizontal="center" wrapText="1"/>
    </xf>
    <xf numFmtId="1" fontId="19" fillId="16" borderId="3" xfId="1" applyNumberFormat="1" applyFont="1" applyFill="1" applyBorder="1" applyAlignment="1">
      <alignment horizontal="center" wrapText="1"/>
    </xf>
    <xf numFmtId="1" fontId="19" fillId="16" borderId="1" xfId="1" applyNumberFormat="1" applyFont="1" applyFill="1" applyBorder="1" applyAlignment="1">
      <alignment horizontal="center" wrapText="1"/>
    </xf>
    <xf numFmtId="1" fontId="45" fillId="15" borderId="2" xfId="1" applyNumberFormat="1" applyFont="1" applyFill="1" applyBorder="1" applyAlignment="1">
      <alignment horizontal="center" wrapText="1"/>
    </xf>
    <xf numFmtId="1" fontId="45" fillId="15" borderId="3" xfId="1" applyNumberFormat="1" applyFont="1" applyFill="1" applyBorder="1" applyAlignment="1">
      <alignment horizontal="center" wrapText="1"/>
    </xf>
    <xf numFmtId="1" fontId="45" fillId="13" borderId="2" xfId="1" applyNumberFormat="1" applyFont="1" applyFill="1" applyBorder="1" applyAlignment="1">
      <alignment horizontal="center" wrapText="1"/>
    </xf>
    <xf numFmtId="1" fontId="45" fillId="13" borderId="3" xfId="1" applyNumberFormat="1" applyFont="1" applyFill="1" applyBorder="1" applyAlignment="1">
      <alignment horizontal="center" wrapText="1"/>
    </xf>
    <xf numFmtId="4" fontId="39" fillId="15" borderId="2" xfId="1" applyNumberFormat="1" applyFont="1" applyFill="1" applyBorder="1" applyAlignment="1">
      <alignment horizontal="center" wrapText="1"/>
    </xf>
    <xf numFmtId="4" fontId="39" fillId="15" borderId="3" xfId="1" applyNumberFormat="1" applyFont="1" applyFill="1" applyBorder="1" applyAlignment="1">
      <alignment horizontal="center" wrapText="1"/>
    </xf>
    <xf numFmtId="4" fontId="16" fillId="5" borderId="2" xfId="1" applyNumberFormat="1" applyFont="1" applyFill="1" applyBorder="1" applyAlignment="1">
      <alignment horizontal="center" wrapText="1"/>
    </xf>
    <xf numFmtId="4" fontId="16" fillId="5" borderId="3" xfId="1" applyNumberFormat="1" applyFont="1" applyFill="1" applyBorder="1" applyAlignment="1">
      <alignment horizontal="center" wrapText="1"/>
    </xf>
    <xf numFmtId="4" fontId="39" fillId="12" borderId="2" xfId="1" applyNumberFormat="1" applyFont="1" applyFill="1" applyBorder="1" applyAlignment="1"/>
    <xf numFmtId="4" fontId="39" fillId="12" borderId="3" xfId="1" applyNumberFormat="1" applyFont="1" applyFill="1" applyBorder="1" applyAlignment="1"/>
    <xf numFmtId="0" fontId="39" fillId="15" borderId="2" xfId="1" applyFont="1" applyFill="1" applyBorder="1" applyAlignment="1"/>
    <xf numFmtId="0" fontId="39" fillId="15" borderId="3" xfId="1" applyFont="1" applyFill="1" applyBorder="1" applyAlignment="1"/>
    <xf numFmtId="0" fontId="0" fillId="0" borderId="0" xfId="0" applyAlignment="1">
      <alignment horizontal="left" wrapText="1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35" fillId="0" borderId="0" xfId="0" applyFont="1" applyAlignment="1">
      <alignment horizontal="center" vertical="center" wrapText="1"/>
    </xf>
    <xf numFmtId="0" fontId="16" fillId="5" borderId="2" xfId="1" applyFont="1" applyFill="1" applyBorder="1" applyAlignment="1">
      <alignment wrapText="1"/>
    </xf>
    <xf numFmtId="0" fontId="16" fillId="5" borderId="3" xfId="1" applyFont="1" applyFill="1" applyBorder="1" applyAlignment="1">
      <alignment wrapText="1"/>
    </xf>
    <xf numFmtId="0" fontId="16" fillId="16" borderId="2" xfId="1" applyFont="1" applyFill="1" applyBorder="1" applyAlignment="1">
      <alignment horizontal="center" wrapText="1"/>
    </xf>
    <xf numFmtId="0" fontId="16" fillId="16" borderId="3" xfId="1" applyFont="1" applyFill="1" applyBorder="1" applyAlignment="1">
      <alignment horizontal="center" wrapText="1"/>
    </xf>
    <xf numFmtId="0" fontId="47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46" fillId="0" borderId="0" xfId="0" applyFont="1" applyAlignment="1">
      <alignment horizontal="center"/>
    </xf>
  </cellXfs>
  <cellStyles count="2">
    <cellStyle name="Normalno" xfId="0" builtinId="0"/>
    <cellStyle name="Obič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RA&#268;UN%202021%20OP&#262;I%20DI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SEBNI%20D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 OD"/>
      <sheetName val="OPĆI DIO"/>
      <sheetName val="OPĆI DIO-na III razinu"/>
      <sheetName val="List1"/>
    </sheetNames>
    <sheetDataSet>
      <sheetData sheetId="0"/>
      <sheetData sheetId="1">
        <row r="9">
          <cell r="E9">
            <v>8822332</v>
          </cell>
        </row>
        <row r="10">
          <cell r="F10">
            <v>3990000</v>
          </cell>
          <cell r="G10">
            <v>4000000</v>
          </cell>
        </row>
        <row r="11">
          <cell r="C11">
            <v>3837570</v>
          </cell>
          <cell r="D11">
            <v>3800000</v>
          </cell>
          <cell r="E11">
            <v>3900000</v>
          </cell>
        </row>
        <row r="12">
          <cell r="C12">
            <v>51551</v>
          </cell>
          <cell r="D12">
            <v>60000</v>
          </cell>
          <cell r="E12">
            <v>65000</v>
          </cell>
        </row>
        <row r="13">
          <cell r="C13">
            <v>27092</v>
          </cell>
          <cell r="D13">
            <v>20000</v>
          </cell>
          <cell r="E13">
            <v>20000</v>
          </cell>
        </row>
        <row r="14">
          <cell r="F14">
            <v>4000000</v>
          </cell>
          <cell r="G14">
            <v>2000000</v>
          </cell>
        </row>
        <row r="15">
          <cell r="C15">
            <v>595000</v>
          </cell>
          <cell r="D15">
            <v>843600</v>
          </cell>
          <cell r="E15">
            <v>3083485</v>
          </cell>
        </row>
        <row r="18">
          <cell r="C18">
            <v>31574</v>
          </cell>
          <cell r="D18">
            <v>6389</v>
          </cell>
          <cell r="E18">
            <v>13274</v>
          </cell>
        </row>
        <row r="20">
          <cell r="C20">
            <v>38600</v>
          </cell>
          <cell r="D20">
            <v>47500</v>
          </cell>
          <cell r="E20">
            <v>72000</v>
          </cell>
        </row>
        <row r="25">
          <cell r="C25">
            <v>178920</v>
          </cell>
          <cell r="D25">
            <v>36206</v>
          </cell>
          <cell r="E25">
            <v>475221</v>
          </cell>
        </row>
        <row r="29">
          <cell r="F29">
            <v>390000</v>
          </cell>
          <cell r="G29">
            <v>395000</v>
          </cell>
        </row>
        <row r="30">
          <cell r="C30">
            <v>683</v>
          </cell>
          <cell r="D30">
            <v>2999</v>
          </cell>
          <cell r="E30">
            <v>300</v>
          </cell>
        </row>
        <row r="31">
          <cell r="C31">
            <v>1</v>
          </cell>
          <cell r="D31">
            <v>1</v>
          </cell>
          <cell r="E31">
            <v>2</v>
          </cell>
        </row>
        <row r="32">
          <cell r="C32">
            <v>374030</v>
          </cell>
          <cell r="D32">
            <v>337000</v>
          </cell>
          <cell r="E32">
            <v>380000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40">
          <cell r="F40">
            <v>550000</v>
          </cell>
          <cell r="G40">
            <v>600000</v>
          </cell>
        </row>
        <row r="41">
          <cell r="C41">
            <v>147884</v>
          </cell>
          <cell r="D41">
            <v>151100</v>
          </cell>
          <cell r="E41">
            <v>140500</v>
          </cell>
        </row>
        <row r="45">
          <cell r="C45">
            <v>195325</v>
          </cell>
          <cell r="D45">
            <v>293750</v>
          </cell>
          <cell r="E45">
            <v>287630</v>
          </cell>
        </row>
        <row r="50">
          <cell r="C50">
            <v>358535</v>
          </cell>
          <cell r="D50">
            <v>340000</v>
          </cell>
          <cell r="E50">
            <v>315000</v>
          </cell>
        </row>
        <row r="53">
          <cell r="F53">
            <v>70000</v>
          </cell>
          <cell r="G53">
            <v>71000</v>
          </cell>
        </row>
        <row r="54">
          <cell r="C54">
            <v>96210</v>
          </cell>
          <cell r="D54">
            <v>75920</v>
          </cell>
          <cell r="E54">
            <v>68920</v>
          </cell>
        </row>
        <row r="58">
          <cell r="F58">
            <v>1000</v>
          </cell>
          <cell r="G58">
            <v>800</v>
          </cell>
        </row>
        <row r="59">
          <cell r="C59">
            <v>200</v>
          </cell>
          <cell r="D59">
            <v>50000</v>
          </cell>
          <cell r="E59">
            <v>1000</v>
          </cell>
        </row>
        <row r="64">
          <cell r="E64">
            <v>200000</v>
          </cell>
        </row>
        <row r="65">
          <cell r="F65">
            <v>200000</v>
          </cell>
          <cell r="G65">
            <v>200000</v>
          </cell>
        </row>
        <row r="66">
          <cell r="C66">
            <v>185321</v>
          </cell>
          <cell r="D66">
            <v>200000</v>
          </cell>
          <cell r="E66">
            <v>200000</v>
          </cell>
        </row>
        <row r="67">
          <cell r="F67">
            <v>40000</v>
          </cell>
          <cell r="G67">
            <v>20000</v>
          </cell>
        </row>
        <row r="68">
          <cell r="C68">
            <v>12552</v>
          </cell>
          <cell r="D68">
            <v>0</v>
          </cell>
          <cell r="E68">
            <v>0</v>
          </cell>
        </row>
        <row r="70">
          <cell r="D70">
            <v>0</v>
          </cell>
        </row>
        <row r="77">
          <cell r="E77">
            <v>3600711</v>
          </cell>
        </row>
        <row r="78">
          <cell r="F78">
            <v>1082000</v>
          </cell>
          <cell r="G78">
            <v>1087500</v>
          </cell>
        </row>
        <row r="79">
          <cell r="C79">
            <v>917753</v>
          </cell>
          <cell r="D79">
            <v>748112</v>
          </cell>
          <cell r="E79">
            <v>843080</v>
          </cell>
        </row>
        <row r="83">
          <cell r="C83">
            <v>30000</v>
          </cell>
          <cell r="D83">
            <v>40000</v>
          </cell>
          <cell r="E83">
            <v>80000</v>
          </cell>
        </row>
        <row r="84">
          <cell r="C84">
            <v>6000</v>
          </cell>
          <cell r="D84">
            <v>8000</v>
          </cell>
          <cell r="E84">
            <v>13000</v>
          </cell>
        </row>
        <row r="85">
          <cell r="C85">
            <v>152159</v>
          </cell>
          <cell r="D85">
            <v>123463</v>
          </cell>
          <cell r="E85">
            <v>140452</v>
          </cell>
        </row>
        <row r="89">
          <cell r="F89">
            <v>1160000</v>
          </cell>
          <cell r="G89">
            <v>1170000</v>
          </cell>
        </row>
        <row r="90">
          <cell r="C90">
            <v>21286</v>
          </cell>
          <cell r="D90">
            <v>21950</v>
          </cell>
          <cell r="E90">
            <v>27444</v>
          </cell>
        </row>
        <row r="97">
          <cell r="C97">
            <v>355183</v>
          </cell>
          <cell r="D97">
            <v>403000</v>
          </cell>
          <cell r="E97">
            <v>297000</v>
          </cell>
        </row>
        <row r="107">
          <cell r="C107">
            <v>309255</v>
          </cell>
          <cell r="D107">
            <v>609400</v>
          </cell>
          <cell r="E107">
            <v>569075</v>
          </cell>
        </row>
        <row r="121">
          <cell r="C121">
            <v>192917</v>
          </cell>
          <cell r="D121">
            <v>186460</v>
          </cell>
          <cell r="E121">
            <v>259940</v>
          </cell>
        </row>
        <row r="135">
          <cell r="F135">
            <v>9000</v>
          </cell>
          <cell r="G135">
            <v>9000</v>
          </cell>
        </row>
        <row r="136">
          <cell r="C136">
            <v>6697</v>
          </cell>
          <cell r="D136">
            <v>9000</v>
          </cell>
          <cell r="E136">
            <v>8600</v>
          </cell>
        </row>
        <row r="141">
          <cell r="F141">
            <v>80000</v>
          </cell>
          <cell r="G141">
            <v>80000</v>
          </cell>
        </row>
        <row r="142">
          <cell r="C142">
            <v>39917</v>
          </cell>
          <cell r="D142">
            <v>80000</v>
          </cell>
          <cell r="E142">
            <v>80000</v>
          </cell>
        </row>
        <row r="143">
          <cell r="F143">
            <v>60000</v>
          </cell>
          <cell r="G143">
            <v>63000</v>
          </cell>
        </row>
        <row r="144">
          <cell r="C144">
            <v>8029</v>
          </cell>
          <cell r="D144">
            <v>32000</v>
          </cell>
          <cell r="E144">
            <v>35000</v>
          </cell>
        </row>
        <row r="146">
          <cell r="C146">
            <v>20212</v>
          </cell>
          <cell r="D146">
            <v>25000</v>
          </cell>
          <cell r="E146">
            <v>23000</v>
          </cell>
        </row>
        <row r="148">
          <cell r="F148">
            <v>295000</v>
          </cell>
          <cell r="G148">
            <v>296000</v>
          </cell>
        </row>
        <row r="149">
          <cell r="C149">
            <v>283170</v>
          </cell>
          <cell r="D149">
            <v>286700</v>
          </cell>
          <cell r="E149">
            <v>289200</v>
          </cell>
        </row>
        <row r="160">
          <cell r="F160">
            <v>935000</v>
          </cell>
          <cell r="G160">
            <v>940000</v>
          </cell>
        </row>
        <row r="161">
          <cell r="C161">
            <v>363218</v>
          </cell>
          <cell r="D161">
            <v>480520</v>
          </cell>
          <cell r="E161">
            <v>480920</v>
          </cell>
        </row>
        <row r="180">
          <cell r="C180">
            <v>152998</v>
          </cell>
          <cell r="D180">
            <v>469000</v>
          </cell>
          <cell r="E180">
            <v>424000</v>
          </cell>
        </row>
        <row r="189">
          <cell r="C189">
            <v>12129</v>
          </cell>
          <cell r="D189">
            <v>20000</v>
          </cell>
          <cell r="E189">
            <v>30000</v>
          </cell>
        </row>
        <row r="191">
          <cell r="C191">
            <v>30000</v>
          </cell>
          <cell r="D191">
            <v>0</v>
          </cell>
          <cell r="E191">
            <v>0</v>
          </cell>
        </row>
        <row r="195">
          <cell r="E195">
            <v>5760605</v>
          </cell>
        </row>
        <row r="196">
          <cell r="F196">
            <v>80000</v>
          </cell>
          <cell r="G196">
            <v>80000</v>
          </cell>
        </row>
        <row r="197">
          <cell r="C197">
            <v>194276</v>
          </cell>
          <cell r="D197">
            <v>18000</v>
          </cell>
          <cell r="E197">
            <v>0</v>
          </cell>
        </row>
        <row r="198">
          <cell r="C198">
            <v>91458</v>
          </cell>
          <cell r="D198">
            <v>10000</v>
          </cell>
          <cell r="E198">
            <v>50000</v>
          </cell>
        </row>
        <row r="199">
          <cell r="F199">
            <v>5000000</v>
          </cell>
          <cell r="G199">
            <v>4000000</v>
          </cell>
        </row>
        <row r="200">
          <cell r="C200">
            <v>2730271</v>
          </cell>
          <cell r="D200">
            <v>2569890</v>
          </cell>
          <cell r="E200">
            <v>5017100</v>
          </cell>
        </row>
        <row r="239">
          <cell r="C239">
            <v>205847</v>
          </cell>
          <cell r="D239">
            <v>29000</v>
          </cell>
          <cell r="E239">
            <v>404630</v>
          </cell>
        </row>
        <row r="244">
          <cell r="C244">
            <v>27329</v>
          </cell>
          <cell r="D244">
            <v>26000</v>
          </cell>
          <cell r="E244">
            <v>33000</v>
          </cell>
        </row>
        <row r="245">
          <cell r="C245">
            <v>40125</v>
          </cell>
          <cell r="D245">
            <v>0</v>
          </cell>
          <cell r="E245">
            <v>235875</v>
          </cell>
        </row>
        <row r="252">
          <cell r="F252">
            <v>50000</v>
          </cell>
          <cell r="G252">
            <v>50000</v>
          </cell>
        </row>
        <row r="253">
          <cell r="C253">
            <v>0</v>
          </cell>
          <cell r="D253">
            <v>0</v>
          </cell>
          <cell r="E253">
            <v>20000</v>
          </cell>
        </row>
        <row r="257">
          <cell r="D257">
            <v>0</v>
          </cell>
        </row>
        <row r="258">
          <cell r="F258">
            <v>0</v>
          </cell>
          <cell r="G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</row>
        <row r="260">
          <cell r="C260">
            <v>1753861</v>
          </cell>
          <cell r="D260">
            <v>1694680</v>
          </cell>
          <cell r="E260">
            <v>1763650</v>
          </cell>
          <cell r="F260">
            <v>1424666</v>
          </cell>
          <cell r="G260">
            <v>1914666</v>
          </cell>
        </row>
        <row r="261">
          <cell r="C261">
            <v>-59181</v>
          </cell>
          <cell r="D261">
            <v>68970</v>
          </cell>
          <cell r="E261">
            <v>-338984</v>
          </cell>
          <cell r="F261">
            <v>490000</v>
          </cell>
          <cell r="G261">
            <v>-488700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 OV"/>
      <sheetName val="III RAZINA"/>
      <sheetName val="RASPORED PLAĆA"/>
      <sheetName val="List1"/>
    </sheetNames>
    <sheetDataSet>
      <sheetData sheetId="0">
        <row r="13">
          <cell r="C13">
            <v>223320</v>
          </cell>
          <cell r="E13">
            <v>223320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5">
          <cell r="C15">
            <v>28000</v>
          </cell>
          <cell r="E15">
            <v>28000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9">
          <cell r="C19">
            <v>36849</v>
          </cell>
          <cell r="E19">
            <v>36849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2">
          <cell r="C22">
            <v>15236</v>
          </cell>
          <cell r="E22">
            <v>15236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6">
          <cell r="C26">
            <v>61000</v>
          </cell>
          <cell r="E26">
            <v>61000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38">
          <cell r="C38">
            <v>133975</v>
          </cell>
          <cell r="E38">
            <v>106475</v>
          </cell>
          <cell r="F38">
            <v>0</v>
          </cell>
          <cell r="G38">
            <v>0</v>
          </cell>
          <cell r="H38">
            <v>27500</v>
          </cell>
          <cell r="I38">
            <v>0</v>
          </cell>
          <cell r="J38">
            <v>0</v>
          </cell>
        </row>
        <row r="58">
          <cell r="C58">
            <v>53060</v>
          </cell>
          <cell r="E58">
            <v>53060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9">
          <cell r="C69">
            <v>10000</v>
          </cell>
          <cell r="E69">
            <v>10000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75">
          <cell r="C75">
            <v>75375</v>
          </cell>
          <cell r="E75">
            <v>15075</v>
          </cell>
          <cell r="F75">
            <v>0</v>
          </cell>
          <cell r="G75">
            <v>0</v>
          </cell>
          <cell r="H75">
            <v>60300</v>
          </cell>
          <cell r="I75">
            <v>0</v>
          </cell>
          <cell r="J75">
            <v>0</v>
          </cell>
        </row>
        <row r="81">
          <cell r="C81">
            <v>23000</v>
          </cell>
          <cell r="E81">
            <v>23000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5">
          <cell r="C85">
            <v>188000</v>
          </cell>
          <cell r="E85">
            <v>188000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91">
          <cell r="C91">
            <v>4000</v>
          </cell>
          <cell r="E91">
            <v>4000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4">
          <cell r="C94">
            <v>44000</v>
          </cell>
          <cell r="E94">
            <v>44000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0">
          <cell r="C100">
            <v>2000</v>
          </cell>
          <cell r="E100">
            <v>2000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</row>
        <row r="103">
          <cell r="C103">
            <v>30000</v>
          </cell>
          <cell r="E103">
            <v>30000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13">
          <cell r="C113">
            <v>86550</v>
          </cell>
          <cell r="E113">
            <v>86550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15">
          <cell r="C115">
            <v>13000</v>
          </cell>
          <cell r="E115">
            <v>13000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</row>
        <row r="117">
          <cell r="C117">
            <v>14282</v>
          </cell>
          <cell r="E117">
            <v>14282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</row>
        <row r="119">
          <cell r="C119">
            <v>2868</v>
          </cell>
          <cell r="E119">
            <v>2868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</row>
        <row r="123">
          <cell r="C123">
            <v>4000</v>
          </cell>
          <cell r="E123">
            <v>4000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9">
          <cell r="C129">
            <v>7000</v>
          </cell>
          <cell r="E129">
            <v>7000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</row>
        <row r="134">
          <cell r="C134">
            <v>10200</v>
          </cell>
          <cell r="E134">
            <v>7000</v>
          </cell>
          <cell r="F134">
            <v>200</v>
          </cell>
          <cell r="G134">
            <v>0</v>
          </cell>
          <cell r="H134">
            <v>3000</v>
          </cell>
          <cell r="I134">
            <v>0</v>
          </cell>
          <cell r="J134">
            <v>0</v>
          </cell>
        </row>
        <row r="137">
          <cell r="C137">
            <v>1100</v>
          </cell>
          <cell r="E137">
            <v>1100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</row>
        <row r="141">
          <cell r="C141">
            <v>42130</v>
          </cell>
          <cell r="E141">
            <v>7700</v>
          </cell>
          <cell r="F141">
            <v>430</v>
          </cell>
          <cell r="G141">
            <v>0</v>
          </cell>
          <cell r="H141">
            <v>34000</v>
          </cell>
          <cell r="I141">
            <v>0</v>
          </cell>
          <cell r="J141">
            <v>0</v>
          </cell>
        </row>
        <row r="144">
          <cell r="C144">
            <v>33000</v>
          </cell>
          <cell r="E144">
            <v>3000</v>
          </cell>
          <cell r="F144">
            <v>0</v>
          </cell>
          <cell r="G144">
            <v>0</v>
          </cell>
          <cell r="H144">
            <v>30000</v>
          </cell>
          <cell r="I144">
            <v>0</v>
          </cell>
          <cell r="J144">
            <v>0</v>
          </cell>
        </row>
        <row r="147">
          <cell r="C147">
            <v>7500</v>
          </cell>
          <cell r="E147">
            <v>2000</v>
          </cell>
          <cell r="F147">
            <v>500</v>
          </cell>
          <cell r="G147">
            <v>0</v>
          </cell>
          <cell r="H147">
            <v>5000</v>
          </cell>
          <cell r="I147">
            <v>0</v>
          </cell>
          <cell r="J147">
            <v>0</v>
          </cell>
        </row>
        <row r="151">
          <cell r="C151">
            <v>33920</v>
          </cell>
          <cell r="E151">
            <v>0</v>
          </cell>
          <cell r="F151">
            <v>0</v>
          </cell>
          <cell r="G151">
            <v>33920</v>
          </cell>
          <cell r="H151">
            <v>0</v>
          </cell>
          <cell r="I151">
            <v>0</v>
          </cell>
          <cell r="J151">
            <v>0</v>
          </cell>
        </row>
        <row r="154">
          <cell r="C154">
            <v>70000</v>
          </cell>
          <cell r="E154">
            <v>70000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9">
          <cell r="C159">
            <v>50000</v>
          </cell>
          <cell r="E159">
            <v>0</v>
          </cell>
          <cell r="F159">
            <v>0</v>
          </cell>
          <cell r="G159">
            <v>5000</v>
          </cell>
          <cell r="H159">
            <v>45000</v>
          </cell>
          <cell r="I159">
            <v>0</v>
          </cell>
          <cell r="J159">
            <v>0</v>
          </cell>
        </row>
        <row r="165">
          <cell r="C165">
            <v>80000</v>
          </cell>
          <cell r="E165">
            <v>80000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</row>
        <row r="173">
          <cell r="C173">
            <v>3180</v>
          </cell>
          <cell r="E173">
            <v>3180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</row>
        <row r="177">
          <cell r="C177">
            <v>200000</v>
          </cell>
          <cell r="E177">
            <v>0</v>
          </cell>
          <cell r="F177">
            <v>0</v>
          </cell>
          <cell r="G177">
            <v>0</v>
          </cell>
          <cell r="H177">
            <v>200000</v>
          </cell>
          <cell r="I177">
            <v>0</v>
          </cell>
          <cell r="J177">
            <v>0</v>
          </cell>
        </row>
        <row r="183">
          <cell r="C183">
            <v>145000</v>
          </cell>
          <cell r="E183">
            <v>145000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</row>
        <row r="187">
          <cell r="C187">
            <v>50000</v>
          </cell>
          <cell r="E187">
            <v>50000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3">
          <cell r="C193">
            <v>38000</v>
          </cell>
          <cell r="E193">
            <v>38000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</row>
        <row r="201">
          <cell r="C201">
            <v>19200</v>
          </cell>
          <cell r="E201">
            <v>19200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4">
          <cell r="C204">
            <v>300000</v>
          </cell>
          <cell r="E204">
            <v>300000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8">
          <cell r="C208">
            <v>30000</v>
          </cell>
          <cell r="E208">
            <v>0</v>
          </cell>
          <cell r="F208">
            <v>28500</v>
          </cell>
          <cell r="G208">
            <v>0</v>
          </cell>
          <cell r="H208">
            <v>0</v>
          </cell>
          <cell r="I208">
            <v>0</v>
          </cell>
          <cell r="J208">
            <v>1500</v>
          </cell>
        </row>
        <row r="211">
          <cell r="C211">
            <v>9000</v>
          </cell>
          <cell r="E211">
            <v>9000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5">
          <cell r="C215">
            <v>12000</v>
          </cell>
          <cell r="E215">
            <v>12000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</row>
        <row r="225">
          <cell r="C225">
            <v>7500</v>
          </cell>
          <cell r="E225">
            <v>7500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</row>
        <row r="229">
          <cell r="C229">
            <v>36000</v>
          </cell>
          <cell r="E229">
            <v>36000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</row>
        <row r="231">
          <cell r="C231">
            <v>1100</v>
          </cell>
          <cell r="E231">
            <v>1100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</row>
        <row r="239">
          <cell r="C239">
            <v>30000</v>
          </cell>
          <cell r="E239">
            <v>30000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1">
          <cell r="C241">
            <v>194000</v>
          </cell>
          <cell r="E241">
            <v>194000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3">
          <cell r="C243">
            <v>200000</v>
          </cell>
          <cell r="E243">
            <v>0</v>
          </cell>
          <cell r="F243">
            <v>0</v>
          </cell>
          <cell r="G243">
            <v>0</v>
          </cell>
          <cell r="H243">
            <v>200000</v>
          </cell>
          <cell r="I243">
            <v>0</v>
          </cell>
          <cell r="J243">
            <v>0</v>
          </cell>
        </row>
        <row r="249">
          <cell r="C249">
            <v>80000</v>
          </cell>
          <cell r="E249">
            <v>80000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3">
          <cell r="C253">
            <v>500000</v>
          </cell>
          <cell r="E253">
            <v>0</v>
          </cell>
          <cell r="F253">
            <v>0</v>
          </cell>
          <cell r="G253">
            <v>100000</v>
          </cell>
          <cell r="H253">
            <v>400000</v>
          </cell>
          <cell r="I253">
            <v>0</v>
          </cell>
          <cell r="J253">
            <v>0</v>
          </cell>
        </row>
        <row r="259">
          <cell r="C259">
            <v>293309</v>
          </cell>
          <cell r="E259">
            <v>0</v>
          </cell>
          <cell r="F259">
            <v>93309</v>
          </cell>
          <cell r="G259">
            <v>200000</v>
          </cell>
          <cell r="H259">
            <v>0</v>
          </cell>
          <cell r="I259">
            <v>0</v>
          </cell>
          <cell r="J259">
            <v>0</v>
          </cell>
        </row>
        <row r="261">
          <cell r="C261">
            <v>52000</v>
          </cell>
          <cell r="E261">
            <v>52000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</row>
        <row r="265">
          <cell r="C265">
            <v>48396</v>
          </cell>
          <cell r="E265">
            <v>0</v>
          </cell>
          <cell r="F265">
            <v>0</v>
          </cell>
          <cell r="G265">
            <v>48396</v>
          </cell>
          <cell r="H265">
            <v>0</v>
          </cell>
          <cell r="I265">
            <v>0</v>
          </cell>
          <cell r="J265">
            <v>0</v>
          </cell>
        </row>
        <row r="267">
          <cell r="C267">
            <v>5472</v>
          </cell>
          <cell r="E267">
            <v>5472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69">
          <cell r="C269">
            <v>74815</v>
          </cell>
          <cell r="E269">
            <v>0</v>
          </cell>
          <cell r="F269">
            <v>0</v>
          </cell>
          <cell r="G269">
            <v>0</v>
          </cell>
          <cell r="H269">
            <v>74815</v>
          </cell>
          <cell r="I269">
            <v>0</v>
          </cell>
          <cell r="J269">
            <v>0</v>
          </cell>
        </row>
        <row r="271">
          <cell r="C271">
            <v>13685</v>
          </cell>
          <cell r="E271">
            <v>0</v>
          </cell>
          <cell r="F271">
            <v>0</v>
          </cell>
          <cell r="G271">
            <v>0</v>
          </cell>
          <cell r="H271">
            <v>13685</v>
          </cell>
          <cell r="I271">
            <v>0</v>
          </cell>
          <cell r="J271">
            <v>0</v>
          </cell>
        </row>
        <row r="273">
          <cell r="C273">
            <v>22000</v>
          </cell>
          <cell r="E273">
            <v>22000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5">
          <cell r="C275">
            <v>35000</v>
          </cell>
          <cell r="E275">
            <v>35000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8">
          <cell r="C278">
            <v>352500</v>
          </cell>
          <cell r="E278">
            <v>83170</v>
          </cell>
          <cell r="F278">
            <v>0</v>
          </cell>
          <cell r="G278">
            <v>0</v>
          </cell>
          <cell r="H278">
            <v>269330</v>
          </cell>
          <cell r="I278">
            <v>0</v>
          </cell>
          <cell r="J278">
            <v>0</v>
          </cell>
        </row>
        <row r="281">
          <cell r="C281">
            <v>14000</v>
          </cell>
          <cell r="E281">
            <v>14000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</row>
        <row r="287">
          <cell r="C287">
            <v>17500</v>
          </cell>
          <cell r="E287">
            <v>17500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94">
          <cell r="C294">
            <v>400</v>
          </cell>
          <cell r="E294">
            <v>400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C296">
            <v>1300</v>
          </cell>
          <cell r="E296">
            <v>1300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9">
          <cell r="C299">
            <v>78500</v>
          </cell>
          <cell r="E299">
            <v>78500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7">
          <cell r="C307">
            <v>164100</v>
          </cell>
          <cell r="E307">
            <v>164100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</row>
        <row r="316">
          <cell r="C316">
            <v>5600</v>
          </cell>
          <cell r="E316">
            <v>0</v>
          </cell>
          <cell r="F316">
            <v>0</v>
          </cell>
          <cell r="G316">
            <v>5600</v>
          </cell>
          <cell r="H316">
            <v>0</v>
          </cell>
          <cell r="I316">
            <v>0</v>
          </cell>
          <cell r="J316">
            <v>0</v>
          </cell>
        </row>
        <row r="321">
          <cell r="C321">
            <v>83000</v>
          </cell>
          <cell r="E321">
            <v>83000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</row>
        <row r="323">
          <cell r="C323">
            <v>40000</v>
          </cell>
          <cell r="E323">
            <v>40000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</row>
        <row r="325">
          <cell r="C325">
            <v>20000</v>
          </cell>
          <cell r="E325">
            <v>20000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</row>
        <row r="331">
          <cell r="C331">
            <v>1244100</v>
          </cell>
          <cell r="E331">
            <v>95516</v>
          </cell>
          <cell r="F331">
            <v>0</v>
          </cell>
          <cell r="G331">
            <v>77714</v>
          </cell>
          <cell r="H331">
            <v>870870</v>
          </cell>
          <cell r="I331">
            <v>200000.00000000006</v>
          </cell>
          <cell r="J331">
            <v>0</v>
          </cell>
        </row>
        <row r="344">
          <cell r="C344">
            <v>153000</v>
          </cell>
          <cell r="E344">
            <v>30600</v>
          </cell>
          <cell r="F344">
            <v>0</v>
          </cell>
          <cell r="G344">
            <v>0</v>
          </cell>
          <cell r="H344">
            <v>122400</v>
          </cell>
          <cell r="I344">
            <v>0</v>
          </cell>
          <cell r="J344">
            <v>0</v>
          </cell>
        </row>
        <row r="352">
          <cell r="C352">
            <v>2393000</v>
          </cell>
          <cell r="E352">
            <v>689920</v>
          </cell>
          <cell r="F352">
            <v>150000</v>
          </cell>
          <cell r="G352">
            <v>150000</v>
          </cell>
          <cell r="H352">
            <v>1148080</v>
          </cell>
          <cell r="I352">
            <v>0</v>
          </cell>
          <cell r="J352">
            <v>255000</v>
          </cell>
        </row>
        <row r="364">
          <cell r="C364">
            <v>10500</v>
          </cell>
          <cell r="E364">
            <v>10500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</row>
        <row r="368">
          <cell r="C368">
            <v>15000</v>
          </cell>
          <cell r="E368">
            <v>15000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</row>
        <row r="381">
          <cell r="C381">
            <v>165086</v>
          </cell>
          <cell r="E381">
            <v>165086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</row>
        <row r="383">
          <cell r="C383">
            <v>27240</v>
          </cell>
          <cell r="E383">
            <v>27240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5">
          <cell r="C385">
            <v>3868</v>
          </cell>
          <cell r="E385">
            <v>3868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3">
          <cell r="C393">
            <v>20000</v>
          </cell>
          <cell r="E393">
            <v>20000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6">
          <cell r="C396">
            <v>30000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30000</v>
          </cell>
        </row>
        <row r="399">
          <cell r="C399">
            <v>31000</v>
          </cell>
          <cell r="E399">
            <v>31000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C402">
            <v>12000</v>
          </cell>
          <cell r="E402">
            <v>12000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4">
          <cell r="C404">
            <v>2500</v>
          </cell>
          <cell r="E404">
            <v>2500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11">
          <cell r="C411">
            <v>40000</v>
          </cell>
          <cell r="E411">
            <v>40000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5">
          <cell r="C415">
            <v>90000</v>
          </cell>
          <cell r="E415">
            <v>90000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</row>
        <row r="419">
          <cell r="C419">
            <v>40000</v>
          </cell>
          <cell r="E419">
            <v>40000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</row>
        <row r="423">
          <cell r="C423">
            <v>28500</v>
          </cell>
          <cell r="E423">
            <v>28500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</row>
        <row r="428">
          <cell r="C428">
            <v>5600</v>
          </cell>
          <cell r="E428">
            <v>5600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31">
          <cell r="C431">
            <v>10000</v>
          </cell>
          <cell r="E431">
            <v>10000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</row>
        <row r="434">
          <cell r="C434">
            <v>480000</v>
          </cell>
          <cell r="E434">
            <v>129535</v>
          </cell>
          <cell r="F434">
            <v>157981</v>
          </cell>
          <cell r="G434">
            <v>0</v>
          </cell>
          <cell r="H434">
            <v>140000</v>
          </cell>
          <cell r="I434">
            <v>0</v>
          </cell>
          <cell r="J434">
            <v>52484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3"/>
  <sheetViews>
    <sheetView topLeftCell="A22" workbookViewId="0">
      <selection activeCell="D41" sqref="D41"/>
    </sheetView>
  </sheetViews>
  <sheetFormatPr defaultRowHeight="15" x14ac:dyDescent="0.25"/>
  <cols>
    <col min="1" max="1" width="12.7109375" customWidth="1"/>
    <col min="5" max="5" width="22.140625" customWidth="1"/>
    <col min="6" max="6" width="9.7109375" customWidth="1"/>
    <col min="7" max="7" width="13.140625" customWidth="1"/>
    <col min="8" max="11" width="0" hidden="1" customWidth="1"/>
  </cols>
  <sheetData>
    <row r="1" spans="1:11" ht="72.75" customHeight="1" x14ac:dyDescent="0.25">
      <c r="A1" s="418" t="s">
        <v>92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</row>
    <row r="2" spans="1:11" ht="15.75" x14ac:dyDescent="0.25">
      <c r="A2" s="263"/>
      <c r="B2" s="263"/>
      <c r="C2" s="263"/>
      <c r="D2" s="263"/>
      <c r="E2" s="263"/>
      <c r="F2" s="263"/>
      <c r="G2" s="263"/>
      <c r="H2" s="263"/>
      <c r="I2" s="263"/>
      <c r="J2" s="263"/>
      <c r="K2" s="263"/>
    </row>
    <row r="3" spans="1:11" ht="15.75" x14ac:dyDescent="0.25">
      <c r="A3" s="419" t="s">
        <v>93</v>
      </c>
      <c r="B3" s="419"/>
      <c r="C3" s="419"/>
      <c r="D3" s="419"/>
      <c r="E3" s="419"/>
      <c r="F3" s="419"/>
      <c r="G3" s="419"/>
      <c r="H3" s="419"/>
      <c r="I3" s="419"/>
      <c r="J3" s="419"/>
      <c r="K3" s="419"/>
    </row>
    <row r="4" spans="1:11" ht="15.75" x14ac:dyDescent="0.25">
      <c r="A4" s="419" t="s">
        <v>94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</row>
    <row r="5" spans="1:11" ht="15.75" x14ac:dyDescent="0.25">
      <c r="A5" s="419" t="s">
        <v>95</v>
      </c>
      <c r="B5" s="419"/>
      <c r="C5" s="419"/>
      <c r="D5" s="419"/>
      <c r="E5" s="419"/>
      <c r="F5" s="419"/>
      <c r="G5" s="419"/>
      <c r="H5" s="264"/>
      <c r="I5" s="264"/>
      <c r="J5" s="264"/>
      <c r="K5" s="264"/>
    </row>
    <row r="6" spans="1:11" ht="15.75" x14ac:dyDescent="0.25">
      <c r="A6" s="264"/>
      <c r="B6" s="264"/>
      <c r="C6" s="264"/>
      <c r="D6" s="264"/>
      <c r="E6" s="264"/>
      <c r="F6" s="264"/>
      <c r="G6" s="264"/>
      <c r="H6" s="264"/>
      <c r="I6" s="264"/>
      <c r="J6" s="264"/>
      <c r="K6" s="264"/>
    </row>
    <row r="7" spans="1:11" ht="15.75" x14ac:dyDescent="0.25">
      <c r="A7" s="265" t="s">
        <v>96</v>
      </c>
      <c r="B7" s="265" t="s">
        <v>97</v>
      </c>
      <c r="C7" s="263"/>
      <c r="D7" s="263"/>
      <c r="E7" s="263"/>
      <c r="F7" s="263"/>
      <c r="G7" s="263"/>
      <c r="H7" s="263"/>
      <c r="I7" s="263"/>
      <c r="J7" s="263"/>
      <c r="K7" s="263"/>
    </row>
    <row r="8" spans="1:11" ht="15.75" x14ac:dyDescent="0.25">
      <c r="A8" s="263"/>
      <c r="B8" s="263"/>
      <c r="C8" s="263"/>
      <c r="D8" s="263"/>
      <c r="E8" s="263"/>
      <c r="F8" s="263"/>
      <c r="G8" s="263"/>
      <c r="H8" s="263"/>
      <c r="I8" s="263"/>
      <c r="J8" s="263"/>
      <c r="K8" s="263"/>
    </row>
    <row r="9" spans="1:11" ht="15.75" x14ac:dyDescent="0.25">
      <c r="A9" s="419" t="s">
        <v>98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</row>
    <row r="10" spans="1:11" ht="15.75" x14ac:dyDescent="0.25">
      <c r="A10" s="420" t="s">
        <v>99</v>
      </c>
      <c r="B10" s="420"/>
      <c r="C10" s="420"/>
      <c r="D10" s="420"/>
      <c r="E10" s="420"/>
      <c r="F10" s="420"/>
      <c r="G10" s="420"/>
      <c r="H10" s="420"/>
      <c r="I10" s="420"/>
      <c r="J10" s="420"/>
      <c r="K10" s="420"/>
    </row>
    <row r="11" spans="1:11" ht="15.75" x14ac:dyDescent="0.25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</row>
    <row r="12" spans="1:11" ht="15.75" x14ac:dyDescent="0.25">
      <c r="A12" s="267" t="s">
        <v>100</v>
      </c>
      <c r="B12" s="263"/>
      <c r="C12" s="263"/>
      <c r="D12" s="263"/>
      <c r="E12" s="263"/>
      <c r="F12" s="268"/>
      <c r="G12" s="268"/>
      <c r="H12" s="268"/>
      <c r="I12" s="268"/>
      <c r="J12" s="268"/>
      <c r="K12" s="269"/>
    </row>
    <row r="13" spans="1:11" ht="15.75" x14ac:dyDescent="0.25">
      <c r="A13" s="421" t="s">
        <v>101</v>
      </c>
      <c r="B13" s="422"/>
      <c r="C13" s="422"/>
      <c r="D13" s="422"/>
      <c r="E13" s="422"/>
      <c r="F13" s="422"/>
      <c r="G13" s="422"/>
      <c r="H13" s="422"/>
      <c r="I13" s="422"/>
      <c r="J13" s="422"/>
      <c r="K13" s="423"/>
    </row>
    <row r="14" spans="1:11" x14ac:dyDescent="0.25">
      <c r="A14" s="424" t="s">
        <v>13</v>
      </c>
      <c r="B14" s="425"/>
      <c r="C14" s="425"/>
      <c r="D14" s="425"/>
      <c r="E14" s="426"/>
      <c r="F14" s="427">
        <f>'[1]OPĆI DIO'!E9</f>
        <v>8822332</v>
      </c>
      <c r="G14" s="428"/>
      <c r="H14" s="428"/>
      <c r="I14" s="428"/>
      <c r="J14" s="428"/>
      <c r="K14" s="429"/>
    </row>
    <row r="15" spans="1:11" x14ac:dyDescent="0.25">
      <c r="A15" s="424" t="s">
        <v>36</v>
      </c>
      <c r="B15" s="425"/>
      <c r="C15" s="425"/>
      <c r="D15" s="425"/>
      <c r="E15" s="426"/>
      <c r="F15" s="427">
        <f>'[1]OPĆI DIO'!E64</f>
        <v>200000</v>
      </c>
      <c r="G15" s="428"/>
      <c r="H15" s="428"/>
      <c r="I15" s="428"/>
      <c r="J15" s="428"/>
      <c r="K15" s="429"/>
    </row>
    <row r="16" spans="1:11" x14ac:dyDescent="0.25">
      <c r="A16" s="412" t="s">
        <v>102</v>
      </c>
      <c r="B16" s="413"/>
      <c r="C16" s="413"/>
      <c r="D16" s="413"/>
      <c r="E16" s="414"/>
      <c r="F16" s="415">
        <f>SUM(F14:K15)</f>
        <v>9022332</v>
      </c>
      <c r="G16" s="416"/>
      <c r="H16" s="416"/>
      <c r="I16" s="416"/>
      <c r="J16" s="416"/>
      <c r="K16" s="417"/>
    </row>
    <row r="17" spans="1:11" x14ac:dyDescent="0.25">
      <c r="A17" s="424" t="s">
        <v>47</v>
      </c>
      <c r="B17" s="425"/>
      <c r="C17" s="425"/>
      <c r="D17" s="425"/>
      <c r="E17" s="426"/>
      <c r="F17" s="427">
        <f>'[1]OPĆI DIO'!E77</f>
        <v>3600711</v>
      </c>
      <c r="G17" s="428"/>
      <c r="H17" s="428"/>
      <c r="I17" s="428"/>
      <c r="J17" s="428"/>
      <c r="K17" s="429"/>
    </row>
    <row r="18" spans="1:11" x14ac:dyDescent="0.25">
      <c r="A18" s="424" t="s">
        <v>72</v>
      </c>
      <c r="B18" s="425"/>
      <c r="C18" s="425"/>
      <c r="D18" s="425"/>
      <c r="E18" s="426"/>
      <c r="F18" s="427">
        <f>'[1]OPĆI DIO'!E195</f>
        <v>5760605</v>
      </c>
      <c r="G18" s="428"/>
      <c r="H18" s="428"/>
      <c r="I18" s="428"/>
      <c r="J18" s="428"/>
      <c r="K18" s="429"/>
    </row>
    <row r="19" spans="1:11" x14ac:dyDescent="0.25">
      <c r="A19" s="412" t="s">
        <v>103</v>
      </c>
      <c r="B19" s="413"/>
      <c r="C19" s="413"/>
      <c r="D19" s="413"/>
      <c r="E19" s="414"/>
      <c r="F19" s="415">
        <f>SUM(F17:K18)</f>
        <v>9361316</v>
      </c>
      <c r="G19" s="416"/>
      <c r="H19" s="416"/>
      <c r="I19" s="416"/>
      <c r="J19" s="416"/>
      <c r="K19" s="417"/>
    </row>
    <row r="20" spans="1:11" ht="14.45" customHeight="1" x14ac:dyDescent="0.25">
      <c r="A20" s="432" t="s">
        <v>104</v>
      </c>
      <c r="B20" s="433"/>
      <c r="C20" s="433"/>
      <c r="D20" s="433"/>
      <c r="E20" s="434"/>
      <c r="F20" s="415">
        <f>SUM(F16-F19)</f>
        <v>-338984</v>
      </c>
      <c r="G20" s="416"/>
      <c r="H20" s="416"/>
      <c r="I20" s="416"/>
      <c r="J20" s="416"/>
      <c r="K20" s="417"/>
    </row>
    <row r="21" spans="1:11" x14ac:dyDescent="0.25">
      <c r="A21" s="270"/>
      <c r="B21" s="270"/>
      <c r="C21" s="270"/>
      <c r="D21" s="270"/>
      <c r="E21" s="270"/>
      <c r="F21" s="270"/>
      <c r="G21" s="270"/>
      <c r="H21" s="270"/>
      <c r="I21" s="270"/>
      <c r="J21" s="270"/>
      <c r="K21" s="271"/>
    </row>
    <row r="22" spans="1:11" x14ac:dyDescent="0.25">
      <c r="A22" s="272" t="s">
        <v>105</v>
      </c>
      <c r="B22" s="273"/>
      <c r="C22" s="273"/>
      <c r="D22" s="273"/>
      <c r="E22" s="273"/>
      <c r="F22" s="273"/>
      <c r="G22" s="273"/>
      <c r="H22" s="273"/>
      <c r="I22" s="273"/>
      <c r="J22" s="273"/>
      <c r="K22" s="274"/>
    </row>
    <row r="23" spans="1:11" x14ac:dyDescent="0.25">
      <c r="A23" s="435" t="s">
        <v>101</v>
      </c>
      <c r="B23" s="422"/>
      <c r="C23" s="422"/>
      <c r="D23" s="422"/>
      <c r="E23" s="422"/>
      <c r="F23" s="422"/>
      <c r="G23" s="422"/>
      <c r="H23" s="422"/>
      <c r="I23" s="422"/>
      <c r="J23" s="422"/>
      <c r="K23" s="423"/>
    </row>
    <row r="24" spans="1:11" x14ac:dyDescent="0.25">
      <c r="A24" s="430" t="s">
        <v>106</v>
      </c>
      <c r="B24" s="430"/>
      <c r="C24" s="430"/>
      <c r="D24" s="430"/>
      <c r="E24" s="430"/>
      <c r="F24" s="431">
        <f>'[1]OPĆI DIO'!D70</f>
        <v>0</v>
      </c>
      <c r="G24" s="431"/>
      <c r="H24" s="431"/>
      <c r="I24" s="431"/>
      <c r="J24" s="431"/>
      <c r="K24" s="431"/>
    </row>
    <row r="25" spans="1:11" x14ac:dyDescent="0.25">
      <c r="A25" s="430" t="s">
        <v>107</v>
      </c>
      <c r="B25" s="430"/>
      <c r="C25" s="430"/>
      <c r="D25" s="430"/>
      <c r="E25" s="430"/>
      <c r="F25" s="431">
        <f>'[1]OPĆI DIO'!D257</f>
        <v>0</v>
      </c>
      <c r="G25" s="431"/>
      <c r="H25" s="431"/>
      <c r="I25" s="431"/>
      <c r="J25" s="431"/>
      <c r="K25" s="431"/>
    </row>
    <row r="26" spans="1:11" x14ac:dyDescent="0.25">
      <c r="A26" s="439" t="s">
        <v>85</v>
      </c>
      <c r="B26" s="439"/>
      <c r="C26" s="439"/>
      <c r="D26" s="439"/>
      <c r="E26" s="439"/>
      <c r="F26" s="440">
        <f>SUM(F24-F25)</f>
        <v>0</v>
      </c>
      <c r="G26" s="440"/>
      <c r="H26" s="440"/>
      <c r="I26" s="440"/>
      <c r="J26" s="440"/>
      <c r="K26" s="440"/>
    </row>
    <row r="27" spans="1:11" x14ac:dyDescent="0.25">
      <c r="A27" s="275"/>
      <c r="B27" s="275"/>
      <c r="C27" s="275"/>
      <c r="D27" s="275"/>
      <c r="E27" s="275"/>
      <c r="F27" s="276"/>
      <c r="G27" s="276"/>
      <c r="H27" s="276"/>
      <c r="I27" s="276"/>
      <c r="J27" s="276"/>
      <c r="K27" s="277"/>
    </row>
    <row r="28" spans="1:11" x14ac:dyDescent="0.25">
      <c r="A28" s="441" t="s">
        <v>108</v>
      </c>
      <c r="B28" s="442"/>
      <c r="C28" s="442"/>
      <c r="D28" s="442"/>
      <c r="E28" s="443"/>
      <c r="F28" s="444">
        <f>SUM(F20,F26)</f>
        <v>-338984</v>
      </c>
      <c r="G28" s="445"/>
      <c r="H28" s="445"/>
      <c r="I28" s="445"/>
      <c r="J28" s="445"/>
      <c r="K28" s="446"/>
    </row>
    <row r="29" spans="1:11" x14ac:dyDescent="0.25">
      <c r="A29" s="275"/>
      <c r="B29" s="275"/>
      <c r="C29" s="275"/>
      <c r="D29" s="275"/>
      <c r="E29" s="275"/>
      <c r="F29" s="276"/>
      <c r="G29" s="276"/>
      <c r="H29" s="276"/>
      <c r="I29" s="276"/>
      <c r="J29" s="276"/>
      <c r="K29" s="276"/>
    </row>
    <row r="30" spans="1:11" ht="15.75" x14ac:dyDescent="0.25">
      <c r="A30" s="419" t="s">
        <v>109</v>
      </c>
      <c r="B30" s="419"/>
      <c r="C30" s="419"/>
      <c r="D30" s="419"/>
      <c r="E30" s="419"/>
      <c r="F30" s="419"/>
      <c r="G30" s="419"/>
      <c r="H30" s="419"/>
      <c r="I30" s="419"/>
      <c r="J30" s="419"/>
      <c r="K30" s="419"/>
    </row>
    <row r="31" spans="1:11" ht="15.6" customHeight="1" x14ac:dyDescent="0.25">
      <c r="A31" s="447" t="s">
        <v>110</v>
      </c>
      <c r="B31" s="447"/>
      <c r="C31" s="447"/>
      <c r="D31" s="447"/>
      <c r="E31" s="447"/>
      <c r="F31" s="447"/>
      <c r="G31" s="447"/>
      <c r="H31" s="447"/>
      <c r="I31" s="447"/>
      <c r="J31" s="447"/>
      <c r="K31" s="447"/>
    </row>
    <row r="32" spans="1:11" x14ac:dyDescent="0.25">
      <c r="A32" s="436"/>
      <c r="B32" s="436"/>
      <c r="C32" s="436"/>
      <c r="D32" s="436"/>
      <c r="E32" s="436"/>
      <c r="F32" s="436"/>
      <c r="G32" s="436"/>
      <c r="H32" s="436"/>
      <c r="I32" s="436"/>
      <c r="J32" s="436"/>
      <c r="K32" s="436"/>
    </row>
    <row r="33" spans="1:11" x14ac:dyDescent="0.25">
      <c r="A33" s="278"/>
      <c r="B33" s="278"/>
      <c r="C33" s="278"/>
      <c r="D33" s="278"/>
      <c r="E33" s="278"/>
      <c r="F33" s="278"/>
      <c r="G33" s="278"/>
      <c r="H33" s="278"/>
      <c r="I33" s="278"/>
      <c r="J33" s="278"/>
      <c r="K33" s="278"/>
    </row>
    <row r="34" spans="1:11" x14ac:dyDescent="0.25">
      <c r="A34" s="278"/>
      <c r="B34" s="278"/>
      <c r="C34" s="278"/>
      <c r="D34" s="278"/>
      <c r="E34" s="278"/>
      <c r="F34" s="278"/>
      <c r="G34" s="278"/>
      <c r="H34" s="278"/>
      <c r="I34" s="278"/>
      <c r="J34" s="278"/>
      <c r="K34" s="278"/>
    </row>
    <row r="35" spans="1:11" x14ac:dyDescent="0.25">
      <c r="A35" s="278"/>
      <c r="B35" s="278"/>
      <c r="C35" s="278"/>
      <c r="D35" s="278"/>
      <c r="E35" s="278"/>
      <c r="F35" s="278"/>
      <c r="G35" s="278"/>
      <c r="H35" s="278"/>
      <c r="I35" s="278"/>
      <c r="J35" s="278"/>
      <c r="K35" s="278"/>
    </row>
    <row r="36" spans="1:11" x14ac:dyDescent="0.25">
      <c r="A36" s="278"/>
      <c r="B36" s="278"/>
      <c r="C36" s="278"/>
      <c r="D36" s="278"/>
      <c r="E36" s="278"/>
      <c r="F36" s="278"/>
      <c r="G36" s="278"/>
      <c r="H36" s="278"/>
      <c r="I36" s="278"/>
      <c r="J36" s="278"/>
      <c r="K36" s="278"/>
    </row>
    <row r="37" spans="1:11" x14ac:dyDescent="0.25">
      <c r="A37" s="278"/>
      <c r="B37" s="278"/>
      <c r="C37" s="278"/>
      <c r="D37" s="278"/>
      <c r="E37" s="278"/>
      <c r="F37" s="278"/>
      <c r="G37" s="278"/>
      <c r="H37" s="278"/>
      <c r="I37" s="278"/>
      <c r="J37" s="278"/>
      <c r="K37" s="278"/>
    </row>
    <row r="38" spans="1:11" x14ac:dyDescent="0.25">
      <c r="A38" s="278"/>
      <c r="B38" s="278"/>
      <c r="C38" s="278"/>
      <c r="D38" s="278"/>
      <c r="E38" s="278"/>
      <c r="F38" s="278"/>
      <c r="G38" s="278"/>
      <c r="H38" s="278"/>
      <c r="I38" s="278"/>
      <c r="J38" s="278"/>
      <c r="K38" s="278"/>
    </row>
    <row r="39" spans="1:11" x14ac:dyDescent="0.25">
      <c r="A39" s="278"/>
      <c r="B39" s="278"/>
      <c r="C39" s="278"/>
      <c r="D39" s="278"/>
      <c r="E39" s="278"/>
      <c r="F39" s="278"/>
      <c r="G39" s="278"/>
      <c r="H39" s="278"/>
      <c r="I39" s="278"/>
      <c r="J39" s="278"/>
      <c r="K39" s="278"/>
    </row>
    <row r="40" spans="1:11" x14ac:dyDescent="0.25">
      <c r="A40" s="278"/>
      <c r="B40" s="278"/>
      <c r="C40" s="278"/>
      <c r="D40" s="278"/>
      <c r="E40" s="278"/>
      <c r="F40" s="278"/>
      <c r="G40" s="278"/>
      <c r="H40" s="278"/>
      <c r="I40" s="278"/>
      <c r="J40" s="278"/>
      <c r="K40" s="278"/>
    </row>
    <row r="41" spans="1:11" x14ac:dyDescent="0.25">
      <c r="A41" s="278"/>
      <c r="B41" s="278"/>
      <c r="C41" s="278"/>
      <c r="D41" s="278"/>
      <c r="E41" s="278"/>
      <c r="F41" s="278"/>
      <c r="G41" s="278"/>
      <c r="H41" s="278"/>
      <c r="I41" s="278"/>
      <c r="J41" s="278"/>
      <c r="K41" s="278"/>
    </row>
    <row r="42" spans="1:11" x14ac:dyDescent="0.25">
      <c r="A42" s="278"/>
      <c r="B42" s="278"/>
      <c r="C42" s="278"/>
      <c r="D42" s="278"/>
      <c r="E42" s="278"/>
      <c r="F42" s="278"/>
      <c r="G42" s="278"/>
      <c r="H42" s="278"/>
      <c r="I42" s="278"/>
      <c r="J42" s="278"/>
      <c r="K42" s="278"/>
    </row>
    <row r="43" spans="1:11" x14ac:dyDescent="0.25">
      <c r="A43" s="278"/>
      <c r="B43" s="278"/>
      <c r="C43" s="278"/>
      <c r="D43" s="278"/>
      <c r="E43" s="278"/>
      <c r="F43" s="278"/>
      <c r="G43" s="278"/>
      <c r="H43" s="278"/>
      <c r="I43" s="278"/>
      <c r="J43" s="278"/>
      <c r="K43" s="278"/>
    </row>
    <row r="44" spans="1:11" x14ac:dyDescent="0.25">
      <c r="A44" s="411"/>
      <c r="B44" s="411"/>
      <c r="C44" s="411"/>
      <c r="D44" s="411"/>
      <c r="E44" s="411"/>
      <c r="F44" s="411"/>
      <c r="G44" s="411"/>
      <c r="H44" s="411"/>
      <c r="I44" s="411"/>
      <c r="J44" s="411"/>
      <c r="K44" s="411"/>
    </row>
    <row r="45" spans="1:11" x14ac:dyDescent="0.25">
      <c r="A45" s="411"/>
      <c r="B45" s="411"/>
      <c r="C45" s="411"/>
      <c r="D45" s="411"/>
      <c r="E45" s="411"/>
      <c r="F45" s="411"/>
      <c r="G45" s="411"/>
      <c r="H45" s="411"/>
      <c r="I45" s="411"/>
      <c r="J45" s="411"/>
      <c r="K45" s="411"/>
    </row>
    <row r="46" spans="1:11" ht="18" x14ac:dyDescent="0.25">
      <c r="A46" s="279" t="s">
        <v>111</v>
      </c>
      <c r="B46" s="279"/>
      <c r="C46" s="279"/>
      <c r="D46" s="279"/>
      <c r="F46" s="280"/>
      <c r="G46" s="280"/>
      <c r="H46" s="280"/>
      <c r="I46" s="280"/>
      <c r="J46" s="280"/>
      <c r="K46" s="280"/>
    </row>
    <row r="47" spans="1:11" ht="18" x14ac:dyDescent="0.25">
      <c r="A47" s="279" t="s">
        <v>112</v>
      </c>
      <c r="B47" s="279"/>
      <c r="C47" s="279"/>
      <c r="D47" s="279"/>
    </row>
    <row r="48" spans="1:11" ht="18" x14ac:dyDescent="0.25">
      <c r="A48" s="279" t="s">
        <v>113</v>
      </c>
      <c r="B48" s="279"/>
      <c r="C48" s="279"/>
      <c r="D48" s="279"/>
    </row>
    <row r="49" spans="1:4" ht="18" x14ac:dyDescent="0.25">
      <c r="A49" s="279" t="s">
        <v>114</v>
      </c>
      <c r="B49" s="279"/>
      <c r="C49" s="279"/>
      <c r="D49" s="279"/>
    </row>
    <row r="72" spans="1:7" ht="23.25" x14ac:dyDescent="0.25">
      <c r="A72" s="437" t="s">
        <v>115</v>
      </c>
      <c r="B72" s="437"/>
      <c r="C72" s="437"/>
      <c r="D72" s="437"/>
      <c r="E72" s="437"/>
      <c r="F72" s="437"/>
      <c r="G72" s="437"/>
    </row>
    <row r="73" spans="1:7" ht="23.25" x14ac:dyDescent="0.25">
      <c r="A73" s="437" t="s">
        <v>116</v>
      </c>
      <c r="B73" s="437"/>
      <c r="C73" s="437"/>
      <c r="D73" s="437"/>
      <c r="E73" s="437"/>
      <c r="F73" s="437"/>
      <c r="G73" s="437"/>
    </row>
    <row r="93" spans="1:7" ht="23.25" x14ac:dyDescent="0.25">
      <c r="A93" s="438" t="s">
        <v>117</v>
      </c>
      <c r="B93" s="438"/>
      <c r="C93" s="438"/>
      <c r="D93" s="438"/>
      <c r="E93" s="438"/>
      <c r="F93" s="438"/>
      <c r="G93" s="438"/>
    </row>
  </sheetData>
  <mergeCells count="36">
    <mergeCell ref="A32:K32"/>
    <mergeCell ref="A72:G72"/>
    <mergeCell ref="A73:G73"/>
    <mergeCell ref="A93:G93"/>
    <mergeCell ref="A26:E26"/>
    <mergeCell ref="F26:K26"/>
    <mergeCell ref="A28:E28"/>
    <mergeCell ref="F28:K28"/>
    <mergeCell ref="A30:K30"/>
    <mergeCell ref="A31:K31"/>
    <mergeCell ref="A25:E25"/>
    <mergeCell ref="F25:K25"/>
    <mergeCell ref="A17:E17"/>
    <mergeCell ref="F17:K17"/>
    <mergeCell ref="A18:E18"/>
    <mergeCell ref="F18:K18"/>
    <mergeCell ref="A19:E19"/>
    <mergeCell ref="F19:K19"/>
    <mergeCell ref="A20:E20"/>
    <mergeCell ref="F20:K20"/>
    <mergeCell ref="A23:K23"/>
    <mergeCell ref="A24:E24"/>
    <mergeCell ref="F24:K24"/>
    <mergeCell ref="A16:E16"/>
    <mergeCell ref="F16:K16"/>
    <mergeCell ref="A1:K1"/>
    <mergeCell ref="A3:K3"/>
    <mergeCell ref="A4:K4"/>
    <mergeCell ref="A5:G5"/>
    <mergeCell ref="A9:K9"/>
    <mergeCell ref="A10:K10"/>
    <mergeCell ref="A13:K13"/>
    <mergeCell ref="A14:E14"/>
    <mergeCell ref="F14:K14"/>
    <mergeCell ref="A15:E15"/>
    <mergeCell ref="F15:K15"/>
  </mergeCells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3"/>
  <sheetViews>
    <sheetView workbookViewId="0">
      <selection activeCell="J35" sqref="J35"/>
    </sheetView>
  </sheetViews>
  <sheetFormatPr defaultRowHeight="15" x14ac:dyDescent="0.25"/>
  <cols>
    <col min="1" max="1" width="6.140625" customWidth="1"/>
    <col min="2" max="2" width="36.42578125" customWidth="1"/>
    <col min="3" max="4" width="12.7109375" customWidth="1"/>
    <col min="5" max="5" width="13.5703125" customWidth="1"/>
    <col min="6" max="7" width="12.7109375" customWidth="1"/>
    <col min="8" max="8" width="7.85546875" customWidth="1"/>
  </cols>
  <sheetData>
    <row r="1" spans="1:8" ht="30.75" customHeight="1" x14ac:dyDescent="0.3">
      <c r="A1" s="450" t="s">
        <v>0</v>
      </c>
      <c r="B1" s="451"/>
      <c r="C1" s="452"/>
      <c r="D1" s="453" t="s">
        <v>1</v>
      </c>
      <c r="E1" s="453"/>
      <c r="F1" s="453"/>
      <c r="G1" s="453"/>
      <c r="H1" s="453"/>
    </row>
    <row r="2" spans="1:8" x14ac:dyDescent="0.25">
      <c r="A2" s="1"/>
      <c r="B2" s="2"/>
      <c r="C2" s="2"/>
      <c r="D2" s="3"/>
      <c r="E2" s="1"/>
      <c r="F2" s="1"/>
      <c r="G2" s="1"/>
      <c r="H2" s="1"/>
    </row>
    <row r="3" spans="1:8" ht="22.5" x14ac:dyDescent="0.3">
      <c r="A3" s="454" t="s">
        <v>2</v>
      </c>
      <c r="B3" s="455"/>
      <c r="C3" s="455"/>
      <c r="D3" s="455"/>
      <c r="E3" s="456"/>
      <c r="F3" s="4"/>
      <c r="G3" s="4"/>
      <c r="H3" s="4"/>
    </row>
    <row r="4" spans="1:8" x14ac:dyDescent="0.25">
      <c r="A4" s="1"/>
      <c r="B4" s="2"/>
      <c r="C4" s="2"/>
      <c r="D4" s="3"/>
      <c r="E4" s="1"/>
      <c r="F4" s="1"/>
      <c r="G4" s="1"/>
      <c r="H4" s="1"/>
    </row>
    <row r="5" spans="1:8" ht="15.75" x14ac:dyDescent="0.25">
      <c r="A5" s="457" t="s">
        <v>3</v>
      </c>
      <c r="B5" s="458"/>
      <c r="C5" s="458"/>
      <c r="D5" s="458"/>
      <c r="E5" s="459"/>
      <c r="F5" s="5"/>
      <c r="G5" s="5"/>
      <c r="H5" s="5"/>
    </row>
    <row r="6" spans="1:8" ht="15.75" x14ac:dyDescent="0.25">
      <c r="A6" s="460" t="s">
        <v>4</v>
      </c>
      <c r="B6" s="461"/>
      <c r="C6" s="461"/>
      <c r="D6" s="461"/>
      <c r="E6" s="462"/>
      <c r="F6" s="6"/>
      <c r="G6" s="6"/>
      <c r="H6" s="6"/>
    </row>
    <row r="7" spans="1:8" x14ac:dyDescent="0.25">
      <c r="A7" s="1"/>
      <c r="B7" s="2"/>
      <c r="C7" s="2"/>
      <c r="D7" s="3"/>
      <c r="E7" s="1"/>
      <c r="F7" s="1"/>
      <c r="G7" s="1"/>
      <c r="H7" s="1"/>
    </row>
    <row r="8" spans="1:8" ht="34.5" x14ac:dyDescent="0.25">
      <c r="A8" s="7" t="s">
        <v>5</v>
      </c>
      <c r="B8" s="8" t="s">
        <v>6</v>
      </c>
      <c r="C8" s="9" t="s">
        <v>7</v>
      </c>
      <c r="D8" s="10" t="s">
        <v>8</v>
      </c>
      <c r="E8" s="9" t="s">
        <v>9</v>
      </c>
      <c r="F8" s="11" t="s">
        <v>10</v>
      </c>
      <c r="G8" s="11" t="s">
        <v>11</v>
      </c>
      <c r="H8" s="11" t="s">
        <v>12</v>
      </c>
    </row>
    <row r="9" spans="1:8" ht="15.75" thickBot="1" x14ac:dyDescent="0.3">
      <c r="A9" s="12">
        <v>6</v>
      </c>
      <c r="B9" s="13" t="s">
        <v>13</v>
      </c>
      <c r="C9" s="14">
        <f>C10+C14+C19+C23+C27+C29</f>
        <v>5933175</v>
      </c>
      <c r="D9" s="14">
        <f>D10+D14+D19+D23+D27+D29</f>
        <v>6064465</v>
      </c>
      <c r="E9" s="14">
        <f>E10+E14+E19+E23+E27+E29</f>
        <v>8822332</v>
      </c>
      <c r="F9" s="14">
        <f>F10+F14+F19+F23+F27+F29</f>
        <v>9001000</v>
      </c>
      <c r="G9" s="14">
        <f>G10+G14+G19+G23+G27+G29</f>
        <v>7066800</v>
      </c>
      <c r="H9" s="15">
        <f>E9/D9*100</f>
        <v>145.47584988947912</v>
      </c>
    </row>
    <row r="10" spans="1:8" ht="15.75" thickBot="1" x14ac:dyDescent="0.3">
      <c r="A10" s="16">
        <v>61</v>
      </c>
      <c r="B10" s="17" t="s">
        <v>14</v>
      </c>
      <c r="C10" s="18">
        <f>SUM(C11:C13)</f>
        <v>3916213</v>
      </c>
      <c r="D10" s="18">
        <f>SUM(D11:D13)</f>
        <v>3880000</v>
      </c>
      <c r="E10" s="18">
        <f>SUM(E11:E13)</f>
        <v>3985000</v>
      </c>
      <c r="F10" s="18">
        <f>'[1]OPĆI DIO'!F10</f>
        <v>3990000</v>
      </c>
      <c r="G10" s="18">
        <f>'[1]OPĆI DIO'!G10</f>
        <v>4000000</v>
      </c>
      <c r="H10" s="19">
        <f t="shared" ref="H10:H28" si="0">E10/D10*100</f>
        <v>102.70618556701029</v>
      </c>
    </row>
    <row r="11" spans="1:8" x14ac:dyDescent="0.25">
      <c r="A11" s="20">
        <v>611</v>
      </c>
      <c r="B11" s="21" t="s">
        <v>15</v>
      </c>
      <c r="C11" s="22">
        <f>'[1]OPĆI DIO'!C11</f>
        <v>3837570</v>
      </c>
      <c r="D11" s="22">
        <f>'[1]OPĆI DIO'!D11</f>
        <v>3800000</v>
      </c>
      <c r="E11" s="22">
        <f>'[1]OPĆI DIO'!E11</f>
        <v>3900000</v>
      </c>
      <c r="F11" s="23"/>
      <c r="G11" s="23"/>
      <c r="H11" s="24">
        <f t="shared" si="0"/>
        <v>102.63157894736842</v>
      </c>
    </row>
    <row r="12" spans="1:8" x14ac:dyDescent="0.25">
      <c r="A12" s="25">
        <v>613</v>
      </c>
      <c r="B12" s="26" t="s">
        <v>16</v>
      </c>
      <c r="C12" s="27">
        <f>'[1]OPĆI DIO'!C12</f>
        <v>51551</v>
      </c>
      <c r="D12" s="27">
        <f>'[1]OPĆI DIO'!D12</f>
        <v>60000</v>
      </c>
      <c r="E12" s="27">
        <f>'[1]OPĆI DIO'!E12</f>
        <v>65000</v>
      </c>
      <c r="F12" s="28"/>
      <c r="G12" s="28"/>
      <c r="H12" s="28">
        <f t="shared" si="0"/>
        <v>108.33333333333333</v>
      </c>
    </row>
    <row r="13" spans="1:8" ht="15.75" thickBot="1" x14ac:dyDescent="0.3">
      <c r="A13" s="29">
        <v>614</v>
      </c>
      <c r="B13" s="30" t="s">
        <v>17</v>
      </c>
      <c r="C13" s="31">
        <f>'[1]OPĆI DIO'!C13</f>
        <v>27092</v>
      </c>
      <c r="D13" s="31">
        <f>'[1]OPĆI DIO'!D13</f>
        <v>20000</v>
      </c>
      <c r="E13" s="31">
        <f>'[1]OPĆI DIO'!E13</f>
        <v>20000</v>
      </c>
      <c r="F13" s="32"/>
      <c r="G13" s="32"/>
      <c r="H13" s="33">
        <f>E13/D13*100</f>
        <v>100</v>
      </c>
    </row>
    <row r="14" spans="1:8" ht="24.75" thickBot="1" x14ac:dyDescent="0.3">
      <c r="A14" s="34">
        <v>63</v>
      </c>
      <c r="B14" s="35" t="s">
        <v>18</v>
      </c>
      <c r="C14" s="36">
        <f>SUM(C15:C18)</f>
        <v>844094</v>
      </c>
      <c r="D14" s="37">
        <f>SUM(D15:D18)</f>
        <v>933695</v>
      </c>
      <c r="E14" s="37">
        <f>SUM(E15:E18)</f>
        <v>3643980</v>
      </c>
      <c r="F14" s="37">
        <f>'[1]OPĆI DIO'!F14</f>
        <v>4000000</v>
      </c>
      <c r="G14" s="37">
        <f>'[1]OPĆI DIO'!G14</f>
        <v>2000000</v>
      </c>
      <c r="H14" s="19">
        <f t="shared" si="0"/>
        <v>390.27519693261718</v>
      </c>
    </row>
    <row r="15" spans="1:8" x14ac:dyDescent="0.25">
      <c r="A15" s="38">
        <v>633</v>
      </c>
      <c r="B15" s="39" t="s">
        <v>19</v>
      </c>
      <c r="C15" s="40">
        <f>'[1]OPĆI DIO'!C15</f>
        <v>595000</v>
      </c>
      <c r="D15" s="40">
        <f>'[1]OPĆI DIO'!D15</f>
        <v>843600</v>
      </c>
      <c r="E15" s="40">
        <f>'[1]OPĆI DIO'!E15</f>
        <v>3083485</v>
      </c>
      <c r="F15" s="41"/>
      <c r="G15" s="41" t="s">
        <v>20</v>
      </c>
      <c r="H15" s="42">
        <f t="shared" si="0"/>
        <v>365.51505452821243</v>
      </c>
    </row>
    <row r="16" spans="1:8" x14ac:dyDescent="0.25">
      <c r="A16" s="43">
        <v>634</v>
      </c>
      <c r="B16" s="44" t="s">
        <v>21</v>
      </c>
      <c r="C16" s="45">
        <f>'[1]OPĆI DIO'!C18</f>
        <v>31574</v>
      </c>
      <c r="D16" s="45">
        <f>'[1]OPĆI DIO'!D18</f>
        <v>6389</v>
      </c>
      <c r="E16" s="45">
        <f>'[1]OPĆI DIO'!E18</f>
        <v>13274</v>
      </c>
      <c r="F16" s="46"/>
      <c r="G16" s="46"/>
      <c r="H16" s="47">
        <f t="shared" si="0"/>
        <v>207.76334324620441</v>
      </c>
    </row>
    <row r="17" spans="1:8" ht="24" x14ac:dyDescent="0.25">
      <c r="A17" s="43">
        <v>636</v>
      </c>
      <c r="B17" s="44" t="s">
        <v>22</v>
      </c>
      <c r="C17" s="45">
        <f>'[1]OPĆI DIO'!C20</f>
        <v>38600</v>
      </c>
      <c r="D17" s="45">
        <f>'[1]OPĆI DIO'!D20</f>
        <v>47500</v>
      </c>
      <c r="E17" s="45">
        <f>'[1]OPĆI DIO'!E20</f>
        <v>72000</v>
      </c>
      <c r="F17" s="46"/>
      <c r="G17" s="46"/>
      <c r="H17" s="47"/>
    </row>
    <row r="18" spans="1:8" ht="24" x14ac:dyDescent="0.25">
      <c r="A18" s="43">
        <v>638</v>
      </c>
      <c r="B18" s="44" t="s">
        <v>23</v>
      </c>
      <c r="C18" s="45">
        <f>'[1]OPĆI DIO'!C25</f>
        <v>178920</v>
      </c>
      <c r="D18" s="45">
        <f>'[1]OPĆI DIO'!D25</f>
        <v>36206</v>
      </c>
      <c r="E18" s="45">
        <f>'[1]OPĆI DIO'!E25</f>
        <v>475221</v>
      </c>
      <c r="F18" s="46"/>
      <c r="G18" s="46"/>
      <c r="H18" s="47"/>
    </row>
    <row r="19" spans="1:8" ht="15.75" thickBot="1" x14ac:dyDescent="0.3">
      <c r="A19" s="48">
        <v>64</v>
      </c>
      <c r="B19" s="49" t="s">
        <v>24</v>
      </c>
      <c r="C19" s="50">
        <f>SUM(C20:C22)</f>
        <v>374714</v>
      </c>
      <c r="D19" s="50">
        <f>SUM(D20:D22)</f>
        <v>340000</v>
      </c>
      <c r="E19" s="50">
        <f>SUM(E20:E22)</f>
        <v>380302</v>
      </c>
      <c r="F19" s="51">
        <f>'[1]OPĆI DIO'!F29</f>
        <v>390000</v>
      </c>
      <c r="G19" s="51">
        <f>'[1]OPĆI DIO'!G29</f>
        <v>395000</v>
      </c>
      <c r="H19" s="52">
        <f t="shared" si="0"/>
        <v>111.8535294117647</v>
      </c>
    </row>
    <row r="20" spans="1:8" x14ac:dyDescent="0.25">
      <c r="A20" s="53">
        <v>641</v>
      </c>
      <c r="B20" s="21" t="s">
        <v>25</v>
      </c>
      <c r="C20" s="22">
        <f>'[1]OPĆI DIO'!C30+'[1]OPĆI DIO'!C31</f>
        <v>684</v>
      </c>
      <c r="D20" s="22">
        <f>'[1]OPĆI DIO'!D30+'[1]OPĆI DIO'!D31</f>
        <v>3000</v>
      </c>
      <c r="E20" s="22">
        <f>'[1]OPĆI DIO'!E30+'[1]OPĆI DIO'!E31</f>
        <v>302</v>
      </c>
      <c r="F20" s="23"/>
      <c r="G20" s="23"/>
      <c r="H20" s="24">
        <f t="shared" si="0"/>
        <v>10.066666666666666</v>
      </c>
    </row>
    <row r="21" spans="1:8" x14ac:dyDescent="0.25">
      <c r="A21" s="43">
        <v>642</v>
      </c>
      <c r="B21" s="54" t="s">
        <v>26</v>
      </c>
      <c r="C21" s="55">
        <f>'[1]OPĆI DIO'!C32</f>
        <v>374030</v>
      </c>
      <c r="D21" s="55">
        <f>'[1]OPĆI DIO'!D32</f>
        <v>337000</v>
      </c>
      <c r="E21" s="55">
        <f>'[1]OPĆI DIO'!E32</f>
        <v>380000</v>
      </c>
      <c r="F21" s="56"/>
      <c r="G21" s="56"/>
      <c r="H21" s="46">
        <f t="shared" si="0"/>
        <v>112.75964391691396</v>
      </c>
    </row>
    <row r="22" spans="1:8" x14ac:dyDescent="0.25">
      <c r="A22" s="43">
        <v>643</v>
      </c>
      <c r="B22" s="54" t="s">
        <v>27</v>
      </c>
      <c r="C22" s="55">
        <f>'[1]OPĆI DIO'!C38</f>
        <v>0</v>
      </c>
      <c r="D22" s="55">
        <f>'[1]OPĆI DIO'!D38</f>
        <v>0</v>
      </c>
      <c r="E22" s="55">
        <f>'[1]OPĆI DIO'!E38</f>
        <v>0</v>
      </c>
      <c r="F22" s="56"/>
      <c r="G22" s="56"/>
      <c r="H22" s="46"/>
    </row>
    <row r="23" spans="1:8" ht="24" x14ac:dyDescent="0.25">
      <c r="A23" s="57">
        <v>65</v>
      </c>
      <c r="B23" s="58" t="s">
        <v>28</v>
      </c>
      <c r="C23" s="59">
        <f>SUM(C24,C25,C26)</f>
        <v>701744</v>
      </c>
      <c r="D23" s="60">
        <f>SUM(D24,D25,D26)</f>
        <v>784850</v>
      </c>
      <c r="E23" s="60">
        <f>SUM(E24,E25,E26)</f>
        <v>743130</v>
      </c>
      <c r="F23" s="61">
        <f>'[1]OPĆI DIO'!F40</f>
        <v>550000</v>
      </c>
      <c r="G23" s="61">
        <f>'[1]OPĆI DIO'!G40</f>
        <v>600000</v>
      </c>
      <c r="H23" s="62">
        <f t="shared" si="0"/>
        <v>94.684334586226669</v>
      </c>
    </row>
    <row r="24" spans="1:8" x14ac:dyDescent="0.25">
      <c r="A24" s="38">
        <v>651</v>
      </c>
      <c r="B24" s="63" t="s">
        <v>29</v>
      </c>
      <c r="C24" s="64">
        <f>'[1]OPĆI DIO'!C41</f>
        <v>147884</v>
      </c>
      <c r="D24" s="64">
        <f>'[1]OPĆI DIO'!D41</f>
        <v>151100</v>
      </c>
      <c r="E24" s="64">
        <f>'[1]OPĆI DIO'!E41</f>
        <v>140500</v>
      </c>
      <c r="F24" s="65"/>
      <c r="G24" s="65"/>
      <c r="H24" s="65">
        <f t="shared" si="0"/>
        <v>92.984778292521511</v>
      </c>
    </row>
    <row r="25" spans="1:8" x14ac:dyDescent="0.25">
      <c r="A25" s="43">
        <v>652</v>
      </c>
      <c r="B25" s="44" t="s">
        <v>30</v>
      </c>
      <c r="C25" s="45">
        <f>'[1]OPĆI DIO'!C45</f>
        <v>195325</v>
      </c>
      <c r="D25" s="45">
        <f>'[1]OPĆI DIO'!D45</f>
        <v>293750</v>
      </c>
      <c r="E25" s="45">
        <f>'[1]OPĆI DIO'!E45</f>
        <v>287630</v>
      </c>
      <c r="F25" s="46"/>
      <c r="G25" s="46"/>
      <c r="H25" s="66">
        <f t="shared" si="0"/>
        <v>97.916595744680862</v>
      </c>
    </row>
    <row r="26" spans="1:8" x14ac:dyDescent="0.25">
      <c r="A26" s="43">
        <v>653</v>
      </c>
      <c r="B26" s="44" t="s">
        <v>31</v>
      </c>
      <c r="C26" s="45">
        <f>'[1]OPĆI DIO'!C50</f>
        <v>358535</v>
      </c>
      <c r="D26" s="45">
        <f>'[1]OPĆI DIO'!D50</f>
        <v>340000</v>
      </c>
      <c r="E26" s="45">
        <f>'[1]OPĆI DIO'!E50</f>
        <v>315000</v>
      </c>
      <c r="F26" s="67"/>
      <c r="G26" s="67"/>
      <c r="H26" s="68">
        <f t="shared" si="0"/>
        <v>92.64705882352942</v>
      </c>
    </row>
    <row r="27" spans="1:8" ht="24" x14ac:dyDescent="0.25">
      <c r="A27" s="69">
        <v>66</v>
      </c>
      <c r="B27" s="70" t="s">
        <v>32</v>
      </c>
      <c r="C27" s="71">
        <f>SUM(C28:C28)</f>
        <v>96210</v>
      </c>
      <c r="D27" s="72">
        <f>SUM(D28:D28)</f>
        <v>75920</v>
      </c>
      <c r="E27" s="73">
        <f>SUM(E28:E28)</f>
        <v>68920</v>
      </c>
      <c r="F27" s="74">
        <f>'[1]OPĆI DIO'!F53</f>
        <v>70000</v>
      </c>
      <c r="G27" s="74">
        <f>'[1]OPĆI DIO'!G53</f>
        <v>71000</v>
      </c>
      <c r="H27" s="75">
        <f t="shared" si="0"/>
        <v>90.779768177028458</v>
      </c>
    </row>
    <row r="28" spans="1:8" ht="24" x14ac:dyDescent="0.25">
      <c r="A28" s="76">
        <v>661</v>
      </c>
      <c r="B28" s="77" t="s">
        <v>32</v>
      </c>
      <c r="C28" s="78">
        <f>'[1]OPĆI DIO'!C54</f>
        <v>96210</v>
      </c>
      <c r="D28" s="78">
        <f>'[1]OPĆI DIO'!D54</f>
        <v>75920</v>
      </c>
      <c r="E28" s="78">
        <f>'[1]OPĆI DIO'!E54</f>
        <v>68920</v>
      </c>
      <c r="F28" s="79"/>
      <c r="G28" s="79"/>
      <c r="H28" s="80">
        <f t="shared" si="0"/>
        <v>90.779768177028458</v>
      </c>
    </row>
    <row r="29" spans="1:8" x14ac:dyDescent="0.25">
      <c r="A29" s="69">
        <v>68</v>
      </c>
      <c r="B29" s="70" t="s">
        <v>33</v>
      </c>
      <c r="C29" s="71">
        <f>SUM(C30:C30)</f>
        <v>200</v>
      </c>
      <c r="D29" s="72">
        <f>SUM(D30:D30)</f>
        <v>50000</v>
      </c>
      <c r="E29" s="73">
        <f>SUM(E30:E30)</f>
        <v>1000</v>
      </c>
      <c r="F29" s="74">
        <f>'[1]OPĆI DIO'!F58</f>
        <v>1000</v>
      </c>
      <c r="G29" s="74">
        <f>'[1]OPĆI DIO'!G58</f>
        <v>800</v>
      </c>
      <c r="H29" s="81">
        <f>E29/D29*100</f>
        <v>2</v>
      </c>
    </row>
    <row r="30" spans="1:8" x14ac:dyDescent="0.25">
      <c r="A30" s="76">
        <v>681</v>
      </c>
      <c r="B30" s="77" t="s">
        <v>34</v>
      </c>
      <c r="C30" s="78">
        <f>'[1]OPĆI DIO'!C59</f>
        <v>200</v>
      </c>
      <c r="D30" s="78">
        <f>'[1]OPĆI DIO'!D59</f>
        <v>50000</v>
      </c>
      <c r="E30" s="78">
        <f>'[1]OPĆI DIO'!E59</f>
        <v>1000</v>
      </c>
      <c r="F30" s="79"/>
      <c r="G30" s="79"/>
      <c r="H30" s="80"/>
    </row>
    <row r="31" spans="1:8" ht="15.75" x14ac:dyDescent="0.25">
      <c r="A31" s="460" t="s">
        <v>35</v>
      </c>
      <c r="B31" s="461"/>
      <c r="C31" s="461"/>
      <c r="D31" s="461"/>
      <c r="E31" s="462"/>
      <c r="F31" s="82"/>
      <c r="G31" s="82"/>
      <c r="H31" s="82"/>
    </row>
    <row r="32" spans="1:8" ht="37.5" thickBot="1" x14ac:dyDescent="0.3">
      <c r="A32" s="83" t="s">
        <v>5</v>
      </c>
      <c r="B32" s="84" t="s">
        <v>6</v>
      </c>
      <c r="C32" s="9" t="s">
        <v>7</v>
      </c>
      <c r="D32" s="10" t="s">
        <v>8</v>
      </c>
      <c r="E32" s="9" t="s">
        <v>9</v>
      </c>
      <c r="F32" s="11" t="s">
        <v>10</v>
      </c>
      <c r="G32" s="11" t="s">
        <v>11</v>
      </c>
      <c r="H32" s="11" t="s">
        <v>12</v>
      </c>
    </row>
    <row r="33" spans="1:8" ht="24" x14ac:dyDescent="0.25">
      <c r="A33" s="85">
        <v>7</v>
      </c>
      <c r="B33" s="86" t="s">
        <v>36</v>
      </c>
      <c r="C33" s="87">
        <f>C34+C36</f>
        <v>197873</v>
      </c>
      <c r="D33" s="88">
        <f>D34+D36</f>
        <v>200000</v>
      </c>
      <c r="E33" s="88">
        <f>E34+E36</f>
        <v>200000</v>
      </c>
      <c r="F33" s="89">
        <f>SUM(F34+F36)</f>
        <v>240000</v>
      </c>
      <c r="G33" s="89">
        <f>SUM(G34+G36)</f>
        <v>220000</v>
      </c>
      <c r="H33" s="90">
        <f>E33/D33*100</f>
        <v>100</v>
      </c>
    </row>
    <row r="34" spans="1:8" ht="15.75" thickBot="1" x14ac:dyDescent="0.3">
      <c r="A34" s="91">
        <v>71</v>
      </c>
      <c r="B34" s="92" t="s">
        <v>37</v>
      </c>
      <c r="C34" s="93">
        <f>SUM(C35)</f>
        <v>185321</v>
      </c>
      <c r="D34" s="94">
        <f>SUM(D35)</f>
        <v>200000</v>
      </c>
      <c r="E34" s="95">
        <f>SUM(E35)</f>
        <v>200000</v>
      </c>
      <c r="F34" s="96">
        <f>'[1]OPĆI DIO'!F65</f>
        <v>200000</v>
      </c>
      <c r="G34" s="96">
        <f>'[1]OPĆI DIO'!G65</f>
        <v>200000</v>
      </c>
      <c r="H34" s="97">
        <f>E34/D34*100</f>
        <v>100</v>
      </c>
    </row>
    <row r="35" spans="1:8" ht="24" x14ac:dyDescent="0.25">
      <c r="A35" s="20">
        <v>711</v>
      </c>
      <c r="B35" s="98" t="s">
        <v>38</v>
      </c>
      <c r="C35" s="99">
        <f>'[1]OPĆI DIO'!C66</f>
        <v>185321</v>
      </c>
      <c r="D35" s="99">
        <f>'[1]OPĆI DIO'!D66</f>
        <v>200000</v>
      </c>
      <c r="E35" s="99">
        <f>'[1]OPĆI DIO'!E66</f>
        <v>200000</v>
      </c>
      <c r="F35" s="100"/>
      <c r="G35" s="100"/>
      <c r="H35" s="100">
        <f>E35/D35*100</f>
        <v>100</v>
      </c>
    </row>
    <row r="36" spans="1:8" ht="15.75" thickBot="1" x14ac:dyDescent="0.3">
      <c r="A36" s="91">
        <v>72</v>
      </c>
      <c r="B36" s="92" t="s">
        <v>37</v>
      </c>
      <c r="C36" s="93">
        <f>SUM(C37)</f>
        <v>12552</v>
      </c>
      <c r="D36" s="94">
        <f>SUM(D37)</f>
        <v>0</v>
      </c>
      <c r="E36" s="95">
        <f>SUM(E37)</f>
        <v>0</v>
      </c>
      <c r="F36" s="96">
        <f>'[1]OPĆI DIO'!F67</f>
        <v>40000</v>
      </c>
      <c r="G36" s="96">
        <f>'[1]OPĆI DIO'!G67</f>
        <v>20000</v>
      </c>
      <c r="H36" s="97" t="e">
        <f>E36/D36*100</f>
        <v>#DIV/0!</v>
      </c>
    </row>
    <row r="37" spans="1:8" ht="24" x14ac:dyDescent="0.25">
      <c r="A37" s="20">
        <v>723</v>
      </c>
      <c r="B37" s="98" t="s">
        <v>39</v>
      </c>
      <c r="C37" s="101">
        <f>'[1]OPĆI DIO'!C68</f>
        <v>12552</v>
      </c>
      <c r="D37" s="101">
        <f>'[1]OPĆI DIO'!D68</f>
        <v>0</v>
      </c>
      <c r="E37" s="101">
        <f>'[1]OPĆI DIO'!E68</f>
        <v>0</v>
      </c>
      <c r="F37" s="100"/>
      <c r="G37" s="100"/>
      <c r="H37" s="100" t="e">
        <f>E37/D37*100</f>
        <v>#DIV/0!</v>
      </c>
    </row>
    <row r="38" spans="1:8" ht="16.149999999999999" customHeight="1" thickBot="1" x14ac:dyDescent="0.3">
      <c r="A38" s="463" t="s">
        <v>40</v>
      </c>
      <c r="B38" s="464"/>
      <c r="C38" s="464"/>
      <c r="D38" s="464"/>
      <c r="E38" s="465"/>
      <c r="F38" s="102"/>
      <c r="G38" s="102"/>
      <c r="H38" s="103"/>
    </row>
    <row r="39" spans="1:8" ht="15.75" thickBot="1" x14ac:dyDescent="0.3">
      <c r="A39" s="104">
        <v>8</v>
      </c>
      <c r="B39" s="105" t="s">
        <v>41</v>
      </c>
      <c r="C39" s="106">
        <f>SUM(C40)</f>
        <v>0</v>
      </c>
      <c r="D39" s="106">
        <f>SUM(D40)</f>
        <v>0</v>
      </c>
      <c r="E39" s="107">
        <f>SUM(E40)</f>
        <v>0</v>
      </c>
      <c r="F39" s="108">
        <f>SUM(F40)</f>
        <v>0</v>
      </c>
      <c r="G39" s="108">
        <f>G40</f>
        <v>0</v>
      </c>
      <c r="H39" s="109" t="e">
        <f>E39/D39*100</f>
        <v>#DIV/0!</v>
      </c>
    </row>
    <row r="40" spans="1:8" ht="15.75" thickBot="1" x14ac:dyDescent="0.3">
      <c r="A40" s="110">
        <v>84</v>
      </c>
      <c r="B40" s="111" t="s">
        <v>42</v>
      </c>
      <c r="C40" s="112">
        <f>SUM(C41)</f>
        <v>0</v>
      </c>
      <c r="D40" s="112">
        <f>SUM(D41)</f>
        <v>0</v>
      </c>
      <c r="E40" s="113">
        <f>SUM(E41)</f>
        <v>0</v>
      </c>
      <c r="F40" s="114">
        <v>0</v>
      </c>
      <c r="G40" s="114">
        <v>0</v>
      </c>
      <c r="H40" s="109" t="e">
        <f>E40/D40*100</f>
        <v>#DIV/0!</v>
      </c>
    </row>
    <row r="41" spans="1:8" ht="16.5" thickBot="1" x14ac:dyDescent="0.3">
      <c r="A41" s="115">
        <v>844</v>
      </c>
      <c r="B41" s="116" t="s">
        <v>43</v>
      </c>
      <c r="C41" s="117"/>
      <c r="D41" s="118">
        <v>0</v>
      </c>
      <c r="E41" s="118">
        <v>0</v>
      </c>
      <c r="F41" s="119"/>
      <c r="G41" s="119"/>
      <c r="H41" s="100" t="e">
        <f>E41/D41*100</f>
        <v>#DIV/0!</v>
      </c>
    </row>
    <row r="42" spans="1:8" ht="16.5" thickBot="1" x14ac:dyDescent="0.3">
      <c r="A42" s="466" t="s">
        <v>44</v>
      </c>
      <c r="B42" s="467"/>
      <c r="C42" s="120">
        <f>C9+C33+C39</f>
        <v>6131048</v>
      </c>
      <c r="D42" s="120">
        <f>D9+D33+D39</f>
        <v>6264465</v>
      </c>
      <c r="E42" s="120">
        <f>E9+E33+E39</f>
        <v>9022332</v>
      </c>
      <c r="F42" s="120">
        <f>F9+F33+F39</f>
        <v>9241000</v>
      </c>
      <c r="G42" s="120">
        <f>G9+G33+G39</f>
        <v>7286800</v>
      </c>
      <c r="H42" s="121">
        <f>E42/D42*100</f>
        <v>144.02398289399014</v>
      </c>
    </row>
    <row r="43" spans="1:8" ht="15.75" x14ac:dyDescent="0.25">
      <c r="A43" s="122"/>
      <c r="B43" s="123"/>
      <c r="C43" s="123"/>
      <c r="D43" s="124"/>
      <c r="E43" s="125"/>
      <c r="F43" s="126"/>
      <c r="G43" s="126"/>
      <c r="H43" s="127"/>
    </row>
    <row r="44" spans="1:8" ht="15.75" x14ac:dyDescent="0.25">
      <c r="A44" s="468" t="s">
        <v>45</v>
      </c>
      <c r="B44" s="469"/>
      <c r="C44" s="469"/>
      <c r="D44" s="469"/>
      <c r="E44" s="470"/>
      <c r="F44" s="128"/>
      <c r="G44" s="128"/>
      <c r="H44" s="128"/>
    </row>
    <row r="45" spans="1:8" x14ac:dyDescent="0.25">
      <c r="A45" s="1"/>
      <c r="B45" s="2"/>
      <c r="C45" s="2"/>
      <c r="D45" s="3"/>
      <c r="E45" s="1"/>
      <c r="F45" s="129"/>
      <c r="G45" s="129"/>
      <c r="H45" s="129"/>
    </row>
    <row r="46" spans="1:8" ht="36" x14ac:dyDescent="0.25">
      <c r="A46" s="130" t="s">
        <v>5</v>
      </c>
      <c r="B46" s="131" t="s">
        <v>46</v>
      </c>
      <c r="C46" s="9" t="s">
        <v>7</v>
      </c>
      <c r="D46" s="10" t="s">
        <v>8</v>
      </c>
      <c r="E46" s="9" t="s">
        <v>9</v>
      </c>
      <c r="F46" s="11" t="s">
        <v>10</v>
      </c>
      <c r="G46" s="11" t="s">
        <v>11</v>
      </c>
      <c r="H46" s="11" t="s">
        <v>12</v>
      </c>
    </row>
    <row r="47" spans="1:8" ht="15.75" thickBot="1" x14ac:dyDescent="0.3">
      <c r="A47" s="132">
        <v>3</v>
      </c>
      <c r="B47" s="133" t="s">
        <v>47</v>
      </c>
      <c r="C47" s="134">
        <f>SUM(C48,C52,C57,C59,C61,C64,C66)</f>
        <v>2900923</v>
      </c>
      <c r="D47" s="134">
        <f>SUM(D48,D52,D57,D59,D61,D64,D66)</f>
        <v>3542605</v>
      </c>
      <c r="E47" s="134">
        <f>SUM(E48,E52,E57,E59,E61,E64,E66)</f>
        <v>3600711</v>
      </c>
      <c r="F47" s="134">
        <f>SUM(F48,F52,F57,F59,F61,F64,F66)</f>
        <v>3621000</v>
      </c>
      <c r="G47" s="134">
        <f>SUM(G48,G52,G57,G59,G61,G64,G66)</f>
        <v>3645500</v>
      </c>
      <c r="H47" s="135">
        <f>E47/D47*100</f>
        <v>101.64020544204052</v>
      </c>
    </row>
    <row r="48" spans="1:8" ht="15.75" thickBot="1" x14ac:dyDescent="0.3">
      <c r="A48" s="136">
        <v>31</v>
      </c>
      <c r="B48" s="137" t="s">
        <v>48</v>
      </c>
      <c r="C48" s="37">
        <f>SUM(C49:C51)</f>
        <v>1105912</v>
      </c>
      <c r="D48" s="37">
        <f>SUM(D49:D51)</f>
        <v>919575</v>
      </c>
      <c r="E48" s="37">
        <f>SUM(E49:E51)</f>
        <v>1076532</v>
      </c>
      <c r="F48" s="138">
        <f>'[1]OPĆI DIO'!F78</f>
        <v>1082000</v>
      </c>
      <c r="G48" s="138">
        <f>'[1]OPĆI DIO'!G78</f>
        <v>1087500</v>
      </c>
      <c r="H48" s="139">
        <f>E48/D48*100</f>
        <v>117.06842835005303</v>
      </c>
    </row>
    <row r="49" spans="1:8" x14ac:dyDescent="0.25">
      <c r="A49" s="140">
        <v>311</v>
      </c>
      <c r="B49" s="141" t="s">
        <v>49</v>
      </c>
      <c r="C49" s="142">
        <f>'[1]OPĆI DIO'!C79</f>
        <v>917753</v>
      </c>
      <c r="D49" s="142">
        <f>'[1]OPĆI DIO'!D79</f>
        <v>748112</v>
      </c>
      <c r="E49" s="142">
        <f>'[1]OPĆI DIO'!E79</f>
        <v>843080</v>
      </c>
      <c r="F49" s="143"/>
      <c r="G49" s="143"/>
      <c r="H49" s="144">
        <f>E49/D49*100</f>
        <v>112.694355925316</v>
      </c>
    </row>
    <row r="50" spans="1:8" x14ac:dyDescent="0.25">
      <c r="A50" s="145">
        <v>312</v>
      </c>
      <c r="B50" s="146" t="s">
        <v>50</v>
      </c>
      <c r="C50" s="147">
        <f>'[1]OPĆI DIO'!C83+'[1]OPĆI DIO'!C84</f>
        <v>36000</v>
      </c>
      <c r="D50" s="147">
        <f>'[1]OPĆI DIO'!D83+'[1]OPĆI DIO'!D84</f>
        <v>48000</v>
      </c>
      <c r="E50" s="147">
        <f>'[1]OPĆI DIO'!E83+'[1]OPĆI DIO'!E84</f>
        <v>93000</v>
      </c>
      <c r="F50" s="148"/>
      <c r="G50" s="148"/>
      <c r="H50" s="149">
        <f>E50/D50*100</f>
        <v>193.75</v>
      </c>
    </row>
    <row r="51" spans="1:8" ht="15.75" thickBot="1" x14ac:dyDescent="0.3">
      <c r="A51" s="150">
        <v>313</v>
      </c>
      <c r="B51" s="151" t="s">
        <v>51</v>
      </c>
      <c r="C51" s="152">
        <f>'[1]OPĆI DIO'!C85</f>
        <v>152159</v>
      </c>
      <c r="D51" s="152">
        <f>'[1]OPĆI DIO'!D85</f>
        <v>123463</v>
      </c>
      <c r="E51" s="152">
        <f>'[1]OPĆI DIO'!E85</f>
        <v>140452</v>
      </c>
      <c r="F51" s="153"/>
      <c r="G51" s="153"/>
      <c r="H51" s="154">
        <f>E51/D51*100</f>
        <v>113.76039785198803</v>
      </c>
    </row>
    <row r="52" spans="1:8" ht="15.75" thickBot="1" x14ac:dyDescent="0.3">
      <c r="A52" s="136">
        <v>32</v>
      </c>
      <c r="B52" s="155" t="s">
        <v>52</v>
      </c>
      <c r="C52" s="36">
        <f>SUM(C53:C56)</f>
        <v>878641</v>
      </c>
      <c r="D52" s="37">
        <f>SUM(D53:D56)</f>
        <v>1220810</v>
      </c>
      <c r="E52" s="37">
        <f>SUM(E53:E56)</f>
        <v>1153459</v>
      </c>
      <c r="F52" s="138">
        <f>'[1]OPĆI DIO'!F89</f>
        <v>1160000</v>
      </c>
      <c r="G52" s="138">
        <f>'[1]OPĆI DIO'!G89</f>
        <v>1170000</v>
      </c>
      <c r="H52" s="156">
        <f t="shared" ref="H52:H68" si="1">E52/D52*100</f>
        <v>94.483089096583413</v>
      </c>
    </row>
    <row r="53" spans="1:8" x14ac:dyDescent="0.25">
      <c r="A53" s="157">
        <v>321</v>
      </c>
      <c r="B53" s="158" t="s">
        <v>53</v>
      </c>
      <c r="C53" s="159">
        <f>'[1]OPĆI DIO'!C90</f>
        <v>21286</v>
      </c>
      <c r="D53" s="159">
        <f>'[1]OPĆI DIO'!D90</f>
        <v>21950</v>
      </c>
      <c r="E53" s="159">
        <f>'[1]OPĆI DIO'!E90</f>
        <v>27444</v>
      </c>
      <c r="F53" s="160"/>
      <c r="G53" s="160"/>
      <c r="H53" s="161">
        <f t="shared" si="1"/>
        <v>125.02961275626423</v>
      </c>
    </row>
    <row r="54" spans="1:8" x14ac:dyDescent="0.25">
      <c r="A54" s="162">
        <v>322</v>
      </c>
      <c r="B54" s="163" t="s">
        <v>54</v>
      </c>
      <c r="C54" s="164">
        <f>'[1]OPĆI DIO'!C97</f>
        <v>355183</v>
      </c>
      <c r="D54" s="164">
        <f>'[1]OPĆI DIO'!D97</f>
        <v>403000</v>
      </c>
      <c r="E54" s="164">
        <f>'[1]OPĆI DIO'!E97</f>
        <v>297000</v>
      </c>
      <c r="F54" s="165"/>
      <c r="G54" s="165"/>
      <c r="H54" s="166">
        <f t="shared" si="1"/>
        <v>73.697270471464009</v>
      </c>
    </row>
    <row r="55" spans="1:8" x14ac:dyDescent="0.25">
      <c r="A55" s="162">
        <v>323</v>
      </c>
      <c r="B55" s="163" t="s">
        <v>55</v>
      </c>
      <c r="C55" s="164">
        <f>'[1]OPĆI DIO'!C107</f>
        <v>309255</v>
      </c>
      <c r="D55" s="164">
        <f>'[1]OPĆI DIO'!D107</f>
        <v>609400</v>
      </c>
      <c r="E55" s="164">
        <f>'[1]OPĆI DIO'!E107</f>
        <v>569075</v>
      </c>
      <c r="F55" s="165"/>
      <c r="G55" s="165"/>
      <c r="H55" s="166">
        <f t="shared" si="1"/>
        <v>93.382835575976372</v>
      </c>
    </row>
    <row r="56" spans="1:8" ht="15.75" thickBot="1" x14ac:dyDescent="0.3">
      <c r="A56" s="167">
        <v>329</v>
      </c>
      <c r="B56" s="163" t="s">
        <v>56</v>
      </c>
      <c r="C56" s="164">
        <f>'[1]OPĆI DIO'!C121</f>
        <v>192917</v>
      </c>
      <c r="D56" s="164">
        <f>'[1]OPĆI DIO'!D121</f>
        <v>186460</v>
      </c>
      <c r="E56" s="164">
        <f>'[1]OPĆI DIO'!E121</f>
        <v>259940</v>
      </c>
      <c r="F56" s="168"/>
      <c r="G56" s="168"/>
      <c r="H56" s="166">
        <f t="shared" si="1"/>
        <v>139.4079159068969</v>
      </c>
    </row>
    <row r="57" spans="1:8" ht="15.75" thickBot="1" x14ac:dyDescent="0.3">
      <c r="A57" s="169">
        <v>34</v>
      </c>
      <c r="B57" s="155" t="s">
        <v>57</v>
      </c>
      <c r="C57" s="36">
        <f>SUM(C58)</f>
        <v>6697</v>
      </c>
      <c r="D57" s="36">
        <f>SUM(D58)</f>
        <v>9000</v>
      </c>
      <c r="E57" s="36">
        <f>SUM(E58)</f>
        <v>8600</v>
      </c>
      <c r="F57" s="138">
        <f>'[1]OPĆI DIO'!F135</f>
        <v>9000</v>
      </c>
      <c r="G57" s="138">
        <f>'[1]OPĆI DIO'!G135</f>
        <v>9000</v>
      </c>
      <c r="H57" s="170">
        <f t="shared" si="1"/>
        <v>95.555555555555557</v>
      </c>
    </row>
    <row r="58" spans="1:8" ht="15.75" thickBot="1" x14ac:dyDescent="0.3">
      <c r="A58" s="171">
        <v>343</v>
      </c>
      <c r="B58" s="172" t="s">
        <v>58</v>
      </c>
      <c r="C58" s="173">
        <f>'[1]OPĆI DIO'!C136</f>
        <v>6697</v>
      </c>
      <c r="D58" s="173">
        <f>'[1]OPĆI DIO'!D136</f>
        <v>9000</v>
      </c>
      <c r="E58" s="173">
        <f>'[1]OPĆI DIO'!E136</f>
        <v>8600</v>
      </c>
      <c r="F58" s="165"/>
      <c r="G58" s="165"/>
      <c r="H58" s="168">
        <f t="shared" si="1"/>
        <v>95.555555555555557</v>
      </c>
    </row>
    <row r="59" spans="1:8" ht="24.75" thickBot="1" x14ac:dyDescent="0.3">
      <c r="A59" s="174">
        <v>35</v>
      </c>
      <c r="B59" s="175" t="s">
        <v>59</v>
      </c>
      <c r="C59" s="176">
        <f>SUM(C60)</f>
        <v>39917</v>
      </c>
      <c r="D59" s="177">
        <f>SUM(D60)</f>
        <v>80000</v>
      </c>
      <c r="E59" s="178">
        <f>SUM(E60)</f>
        <v>80000</v>
      </c>
      <c r="F59" s="179">
        <f>'[1]OPĆI DIO'!F141</f>
        <v>80000</v>
      </c>
      <c r="G59" s="179">
        <f>'[1]OPĆI DIO'!G141</f>
        <v>80000</v>
      </c>
      <c r="H59" s="180">
        <f>E59/D59*100</f>
        <v>100</v>
      </c>
    </row>
    <row r="60" spans="1:8" ht="24" x14ac:dyDescent="0.25">
      <c r="A60" s="181">
        <v>352</v>
      </c>
      <c r="B60" s="182" t="s">
        <v>60</v>
      </c>
      <c r="C60" s="183">
        <f>'[1]OPĆI DIO'!C142</f>
        <v>39917</v>
      </c>
      <c r="D60" s="183">
        <f>'[1]OPĆI DIO'!D142</f>
        <v>80000</v>
      </c>
      <c r="E60" s="183">
        <f>'[1]OPĆI DIO'!E142</f>
        <v>80000</v>
      </c>
      <c r="F60" s="184"/>
      <c r="G60" s="184"/>
      <c r="H60" s="185">
        <f>E60/D60*100</f>
        <v>100</v>
      </c>
    </row>
    <row r="61" spans="1:8" x14ac:dyDescent="0.25">
      <c r="A61" s="186">
        <v>36</v>
      </c>
      <c r="B61" s="187" t="s">
        <v>61</v>
      </c>
      <c r="C61" s="188">
        <f>SUM(C62:C63)</f>
        <v>28241</v>
      </c>
      <c r="D61" s="188">
        <f>SUM(D62:D63)</f>
        <v>57000</v>
      </c>
      <c r="E61" s="188">
        <f>SUM(E62:E63)</f>
        <v>58000</v>
      </c>
      <c r="F61" s="189">
        <f>'[1]OPĆI DIO'!F143</f>
        <v>60000</v>
      </c>
      <c r="G61" s="189">
        <f>'[1]OPĆI DIO'!G143</f>
        <v>63000</v>
      </c>
      <c r="H61" s="190">
        <f>E61/D61*100</f>
        <v>101.75438596491229</v>
      </c>
    </row>
    <row r="62" spans="1:8" x14ac:dyDescent="0.25">
      <c r="A62" s="191">
        <v>363</v>
      </c>
      <c r="B62" s="192" t="s">
        <v>62</v>
      </c>
      <c r="C62" s="193">
        <f>'[1]OPĆI DIO'!C144</f>
        <v>8029</v>
      </c>
      <c r="D62" s="193">
        <f>'[1]OPĆI DIO'!D144</f>
        <v>32000</v>
      </c>
      <c r="E62" s="193">
        <f>'[1]OPĆI DIO'!E144</f>
        <v>35000</v>
      </c>
      <c r="F62" s="79"/>
      <c r="G62" s="79"/>
      <c r="H62" s="185">
        <f>E62/D62*100</f>
        <v>109.375</v>
      </c>
    </row>
    <row r="63" spans="1:8" ht="24" x14ac:dyDescent="0.25">
      <c r="A63" s="191">
        <v>366</v>
      </c>
      <c r="B63" s="192" t="s">
        <v>63</v>
      </c>
      <c r="C63" s="193">
        <f>'[1]OPĆI DIO'!C146</f>
        <v>20212</v>
      </c>
      <c r="D63" s="193">
        <f>'[1]OPĆI DIO'!D146</f>
        <v>25000</v>
      </c>
      <c r="E63" s="193">
        <f>'[1]OPĆI DIO'!E146</f>
        <v>23000</v>
      </c>
      <c r="F63" s="79"/>
      <c r="G63" s="79"/>
      <c r="H63" s="185">
        <f>E63/D63*100</f>
        <v>92</v>
      </c>
    </row>
    <row r="64" spans="1:8" ht="15.75" thickBot="1" x14ac:dyDescent="0.3">
      <c r="A64" s="194">
        <v>37</v>
      </c>
      <c r="B64" s="195" t="s">
        <v>64</v>
      </c>
      <c r="C64" s="196">
        <f>SUM(C65)</f>
        <v>283170</v>
      </c>
      <c r="D64" s="197">
        <f>SUM(D65)</f>
        <v>286700</v>
      </c>
      <c r="E64" s="198">
        <f>SUM(E65)</f>
        <v>289200</v>
      </c>
      <c r="F64" s="199">
        <f>'[1]OPĆI DIO'!F148</f>
        <v>295000</v>
      </c>
      <c r="G64" s="199">
        <f>'[1]OPĆI DIO'!G148</f>
        <v>296000</v>
      </c>
      <c r="H64" s="200">
        <f t="shared" si="1"/>
        <v>100.87199162888037</v>
      </c>
    </row>
    <row r="65" spans="1:8" ht="24" x14ac:dyDescent="0.25">
      <c r="A65" s="201">
        <v>372</v>
      </c>
      <c r="B65" s="202" t="s">
        <v>65</v>
      </c>
      <c r="C65" s="203">
        <f>'[1]OPĆI DIO'!C149</f>
        <v>283170</v>
      </c>
      <c r="D65" s="203">
        <f>'[1]OPĆI DIO'!D149</f>
        <v>286700</v>
      </c>
      <c r="E65" s="203">
        <f>'[1]OPĆI DIO'!E149</f>
        <v>289200</v>
      </c>
      <c r="F65" s="204"/>
      <c r="G65" s="204"/>
      <c r="H65" s="205">
        <f t="shared" si="1"/>
        <v>100.87199162888037</v>
      </c>
    </row>
    <row r="66" spans="1:8" x14ac:dyDescent="0.25">
      <c r="A66" s="206">
        <v>38</v>
      </c>
      <c r="B66" s="207" t="s">
        <v>66</v>
      </c>
      <c r="C66" s="208">
        <f>SUM(C67:C70)</f>
        <v>558345</v>
      </c>
      <c r="D66" s="208">
        <f>SUM(D67:D70)</f>
        <v>969520</v>
      </c>
      <c r="E66" s="208">
        <f>SUM(E67:E70)</f>
        <v>934920</v>
      </c>
      <c r="F66" s="209">
        <f>'[1]OPĆI DIO'!F160</f>
        <v>935000</v>
      </c>
      <c r="G66" s="209">
        <f>'[1]OPĆI DIO'!G160</f>
        <v>940000</v>
      </c>
      <c r="H66" s="75">
        <f t="shared" si="1"/>
        <v>96.431223698324942</v>
      </c>
    </row>
    <row r="67" spans="1:8" x14ac:dyDescent="0.25">
      <c r="A67" s="171">
        <v>381</v>
      </c>
      <c r="B67" s="172" t="s">
        <v>67</v>
      </c>
      <c r="C67" s="173">
        <f>'[1]OPĆI DIO'!C161</f>
        <v>363218</v>
      </c>
      <c r="D67" s="173">
        <f>'[1]OPĆI DIO'!D161</f>
        <v>480520</v>
      </c>
      <c r="E67" s="173">
        <f>'[1]OPĆI DIO'!E161</f>
        <v>480920</v>
      </c>
      <c r="F67" s="165"/>
      <c r="G67" s="165"/>
      <c r="H67" s="168">
        <f t="shared" si="1"/>
        <v>100.08324315325066</v>
      </c>
    </row>
    <row r="68" spans="1:8" x14ac:dyDescent="0.25">
      <c r="A68" s="171">
        <v>382</v>
      </c>
      <c r="B68" s="172" t="s">
        <v>68</v>
      </c>
      <c r="C68" s="173">
        <f>'[1]OPĆI DIO'!C180</f>
        <v>152998</v>
      </c>
      <c r="D68" s="173">
        <f>'[1]OPĆI DIO'!D180</f>
        <v>469000</v>
      </c>
      <c r="E68" s="173">
        <f>'[1]OPĆI DIO'!E180</f>
        <v>424000</v>
      </c>
      <c r="F68" s="67"/>
      <c r="G68" s="67"/>
      <c r="H68" s="166">
        <f t="shared" si="1"/>
        <v>90.405117270788921</v>
      </c>
    </row>
    <row r="69" spans="1:8" x14ac:dyDescent="0.25">
      <c r="A69" s="171">
        <v>385</v>
      </c>
      <c r="B69" s="172" t="s">
        <v>69</v>
      </c>
      <c r="C69" s="173">
        <f>'[1]OPĆI DIO'!C189</f>
        <v>12129</v>
      </c>
      <c r="D69" s="173">
        <f>'[1]OPĆI DIO'!D189</f>
        <v>20000</v>
      </c>
      <c r="E69" s="173">
        <f>'[1]OPĆI DIO'!E189</f>
        <v>30000</v>
      </c>
      <c r="F69" s="67"/>
      <c r="G69" s="67"/>
      <c r="H69" s="166"/>
    </row>
    <row r="70" spans="1:8" x14ac:dyDescent="0.25">
      <c r="A70" s="171">
        <v>386</v>
      </c>
      <c r="B70" s="172" t="s">
        <v>70</v>
      </c>
      <c r="C70" s="173">
        <f>'[1]OPĆI DIO'!C191</f>
        <v>30000</v>
      </c>
      <c r="D70" s="173">
        <f>'[1]OPĆI DIO'!D191</f>
        <v>0</v>
      </c>
      <c r="E70" s="173">
        <f>'[1]OPĆI DIO'!E191</f>
        <v>0</v>
      </c>
      <c r="F70" s="67"/>
      <c r="G70" s="67"/>
      <c r="H70" s="166"/>
    </row>
    <row r="71" spans="1:8" ht="15.75" x14ac:dyDescent="0.25">
      <c r="A71" s="471" t="s">
        <v>71</v>
      </c>
      <c r="B71" s="472"/>
      <c r="C71" s="472"/>
      <c r="D71" s="472"/>
      <c r="E71" s="473"/>
      <c r="F71" s="210"/>
      <c r="G71" s="210"/>
      <c r="H71" s="211"/>
    </row>
    <row r="72" spans="1:8" ht="36" x14ac:dyDescent="0.25">
      <c r="A72" s="130" t="s">
        <v>5</v>
      </c>
      <c r="B72" s="131" t="s">
        <v>46</v>
      </c>
      <c r="C72" s="9" t="s">
        <v>7</v>
      </c>
      <c r="D72" s="10" t="s">
        <v>8</v>
      </c>
      <c r="E72" s="9" t="s">
        <v>9</v>
      </c>
      <c r="F72" s="11" t="s">
        <v>10</v>
      </c>
      <c r="G72" s="11" t="s">
        <v>11</v>
      </c>
      <c r="H72" s="11" t="s">
        <v>12</v>
      </c>
    </row>
    <row r="73" spans="1:8" ht="24" x14ac:dyDescent="0.25">
      <c r="A73" s="212">
        <v>4</v>
      </c>
      <c r="B73" s="213" t="s">
        <v>72</v>
      </c>
      <c r="C73" s="134">
        <f>C74+C77+C82</f>
        <v>3289306</v>
      </c>
      <c r="D73" s="134">
        <f>D74+D77+D82</f>
        <v>2652890</v>
      </c>
      <c r="E73" s="134">
        <f>E74+E77+E82</f>
        <v>5760605</v>
      </c>
      <c r="F73" s="134">
        <f>F74+F77+F82</f>
        <v>5130000</v>
      </c>
      <c r="G73" s="134">
        <f>G74+G77+G82</f>
        <v>4130000</v>
      </c>
      <c r="H73" s="214">
        <f>E73/D73*100</f>
        <v>217.14451032647415</v>
      </c>
    </row>
    <row r="74" spans="1:8" x14ac:dyDescent="0.25">
      <c r="A74" s="206">
        <v>41</v>
      </c>
      <c r="B74" s="207" t="s">
        <v>73</v>
      </c>
      <c r="C74" s="215">
        <f>SUM(C75:C76)</f>
        <v>285734</v>
      </c>
      <c r="D74" s="216">
        <f>SUM(D75:D76)</f>
        <v>28000</v>
      </c>
      <c r="E74" s="216">
        <f>SUM(E75:E76)</f>
        <v>50000</v>
      </c>
      <c r="F74" s="216">
        <f>'[1]OPĆI DIO'!F196</f>
        <v>80000</v>
      </c>
      <c r="G74" s="216">
        <f>'[1]OPĆI DIO'!G196</f>
        <v>80000</v>
      </c>
      <c r="H74" s="214">
        <f>E74/D74*100</f>
        <v>178.57142857142858</v>
      </c>
    </row>
    <row r="75" spans="1:8" x14ac:dyDescent="0.25">
      <c r="A75" s="217">
        <v>411</v>
      </c>
      <c r="B75" s="218" t="s">
        <v>74</v>
      </c>
      <c r="C75" s="219">
        <f>'[1]OPĆI DIO'!C197</f>
        <v>194276</v>
      </c>
      <c r="D75" s="219">
        <f>'[1]OPĆI DIO'!D197</f>
        <v>18000</v>
      </c>
      <c r="E75" s="219">
        <f>'[1]OPĆI DIO'!E197</f>
        <v>0</v>
      </c>
      <c r="F75" s="220"/>
      <c r="G75" s="220"/>
      <c r="H75" s="214">
        <v>0</v>
      </c>
    </row>
    <row r="76" spans="1:8" x14ac:dyDescent="0.25">
      <c r="A76" s="171">
        <v>412</v>
      </c>
      <c r="B76" s="172" t="s">
        <v>75</v>
      </c>
      <c r="C76" s="173">
        <f>'[1]OPĆI DIO'!C198</f>
        <v>91458</v>
      </c>
      <c r="D76" s="173">
        <f>'[1]OPĆI DIO'!D198</f>
        <v>10000</v>
      </c>
      <c r="E76" s="173">
        <f>'[1]OPĆI DIO'!E198</f>
        <v>50000</v>
      </c>
      <c r="F76" s="221"/>
      <c r="G76" s="221"/>
      <c r="H76" s="214">
        <f t="shared" ref="H76:H82" si="2">E76/D76*100</f>
        <v>500</v>
      </c>
    </row>
    <row r="77" spans="1:8" ht="24.75" thickBot="1" x14ac:dyDescent="0.3">
      <c r="A77" s="222">
        <v>42</v>
      </c>
      <c r="B77" s="223" t="s">
        <v>76</v>
      </c>
      <c r="C77" s="224">
        <f>SUM(C78:C81)</f>
        <v>3003572</v>
      </c>
      <c r="D77" s="225">
        <f>SUM(D78:D81)</f>
        <v>2624890</v>
      </c>
      <c r="E77" s="225">
        <f>SUM(E78:E81)</f>
        <v>5690605</v>
      </c>
      <c r="F77" s="226">
        <f>'[1]OPĆI DIO'!F199</f>
        <v>5000000</v>
      </c>
      <c r="G77" s="226">
        <f>'[1]OPĆI DIO'!G199</f>
        <v>4000000</v>
      </c>
      <c r="H77" s="227">
        <f t="shared" si="2"/>
        <v>216.79403708345873</v>
      </c>
    </row>
    <row r="78" spans="1:8" x14ac:dyDescent="0.25">
      <c r="A78" s="228">
        <v>421</v>
      </c>
      <c r="B78" s="202" t="s">
        <v>77</v>
      </c>
      <c r="C78" s="203">
        <f>'[1]OPĆI DIO'!C200</f>
        <v>2730271</v>
      </c>
      <c r="D78" s="203">
        <f>'[1]OPĆI DIO'!D200</f>
        <v>2569890</v>
      </c>
      <c r="E78" s="203">
        <f>'[1]OPĆI DIO'!E200</f>
        <v>5017100</v>
      </c>
      <c r="F78" s="204"/>
      <c r="G78" s="204"/>
      <c r="H78" s="161">
        <f t="shared" si="2"/>
        <v>195.22625482024523</v>
      </c>
    </row>
    <row r="79" spans="1:8" x14ac:dyDescent="0.25">
      <c r="A79" s="228">
        <v>422</v>
      </c>
      <c r="B79" s="202" t="s">
        <v>78</v>
      </c>
      <c r="C79" s="203">
        <f>'[1]OPĆI DIO'!C239</f>
        <v>205847</v>
      </c>
      <c r="D79" s="203">
        <f>'[1]OPĆI DIO'!D239</f>
        <v>29000</v>
      </c>
      <c r="E79" s="203">
        <f>'[1]OPĆI DIO'!E239</f>
        <v>404630</v>
      </c>
      <c r="F79" s="204"/>
      <c r="G79" s="204"/>
      <c r="H79" s="161">
        <f t="shared" si="2"/>
        <v>1395.2758620689656</v>
      </c>
    </row>
    <row r="80" spans="1:8" ht="24" x14ac:dyDescent="0.25">
      <c r="A80" s="229">
        <v>424</v>
      </c>
      <c r="B80" s="230" t="s">
        <v>79</v>
      </c>
      <c r="C80" s="173">
        <f>'[1]OPĆI DIO'!C244</f>
        <v>27329</v>
      </c>
      <c r="D80" s="173">
        <f>'[1]OPĆI DIO'!D244</f>
        <v>26000</v>
      </c>
      <c r="E80" s="173">
        <f>'[1]OPĆI DIO'!E244</f>
        <v>33000</v>
      </c>
      <c r="F80" s="148"/>
      <c r="G80" s="148"/>
      <c r="H80" s="185">
        <f t="shared" si="2"/>
        <v>126.92307692307692</v>
      </c>
    </row>
    <row r="81" spans="1:8" ht="15.75" thickBot="1" x14ac:dyDescent="0.3">
      <c r="A81" s="231">
        <v>426</v>
      </c>
      <c r="B81" s="232" t="s">
        <v>80</v>
      </c>
      <c r="C81" s="219">
        <f>'[1]OPĆI DIO'!C245</f>
        <v>40125</v>
      </c>
      <c r="D81" s="219">
        <f>'[1]OPĆI DIO'!D245</f>
        <v>0</v>
      </c>
      <c r="E81" s="219">
        <f>'[1]OPĆI DIO'!E245</f>
        <v>235875</v>
      </c>
      <c r="F81" s="233"/>
      <c r="G81" s="233"/>
      <c r="H81" s="234" t="e">
        <f t="shared" si="2"/>
        <v>#DIV/0!</v>
      </c>
    </row>
    <row r="82" spans="1:8" ht="26.25" thickBot="1" x14ac:dyDescent="0.3">
      <c r="A82" s="235">
        <v>45</v>
      </c>
      <c r="B82" s="236" t="s">
        <v>81</v>
      </c>
      <c r="C82" s="36">
        <f>SUM(C83)</f>
        <v>0</v>
      </c>
      <c r="D82" s="37">
        <f>SUM(D83)</f>
        <v>0</v>
      </c>
      <c r="E82" s="237">
        <f>SUM(E83)</f>
        <v>20000</v>
      </c>
      <c r="F82" s="138">
        <f>'[1]OPĆI DIO'!F252</f>
        <v>50000</v>
      </c>
      <c r="G82" s="138">
        <f>'[1]OPĆI DIO'!G252</f>
        <v>50000</v>
      </c>
      <c r="H82" s="156" t="e">
        <f t="shared" si="2"/>
        <v>#DIV/0!</v>
      </c>
    </row>
    <row r="83" spans="1:8" x14ac:dyDescent="0.25">
      <c r="A83" s="238">
        <v>451</v>
      </c>
      <c r="B83" s="239" t="s">
        <v>82</v>
      </c>
      <c r="C83" s="64">
        <f>'[1]OPĆI DIO'!C253</f>
        <v>0</v>
      </c>
      <c r="D83" s="64">
        <f>'[1]OPĆI DIO'!D253</f>
        <v>0</v>
      </c>
      <c r="E83" s="64">
        <f>'[1]OPĆI DIO'!E253</f>
        <v>20000</v>
      </c>
      <c r="F83" s="240"/>
      <c r="G83" s="240"/>
      <c r="H83" s="241" t="e">
        <f>E82/D82*100</f>
        <v>#DIV/0!</v>
      </c>
    </row>
    <row r="84" spans="1:8" ht="15.75" x14ac:dyDescent="0.25">
      <c r="A84" s="474" t="s">
        <v>83</v>
      </c>
      <c r="B84" s="475"/>
      <c r="C84" s="475"/>
      <c r="D84" s="475"/>
      <c r="E84" s="476"/>
      <c r="F84" s="242"/>
      <c r="G84" s="242"/>
      <c r="H84" s="243"/>
    </row>
    <row r="85" spans="1:8" x14ac:dyDescent="0.25">
      <c r="A85" s="1"/>
      <c r="B85" s="2"/>
      <c r="C85" s="2"/>
      <c r="D85" s="3"/>
      <c r="E85" s="1"/>
      <c r="F85" s="242"/>
      <c r="G85" s="242"/>
      <c r="H85" s="243"/>
    </row>
    <row r="86" spans="1:8" ht="36" x14ac:dyDescent="0.25">
      <c r="A86" s="130" t="s">
        <v>5</v>
      </c>
      <c r="B86" s="131" t="s">
        <v>84</v>
      </c>
      <c r="C86" s="9" t="s">
        <v>7</v>
      </c>
      <c r="D86" s="10" t="s">
        <v>8</v>
      </c>
      <c r="E86" s="9" t="s">
        <v>9</v>
      </c>
      <c r="F86" s="244" t="s">
        <v>10</v>
      </c>
      <c r="G86" s="244" t="s">
        <v>11</v>
      </c>
      <c r="H86" s="245" t="s">
        <v>12</v>
      </c>
    </row>
    <row r="87" spans="1:8" x14ac:dyDescent="0.25">
      <c r="A87" s="130"/>
      <c r="B87" s="246" t="s">
        <v>85</v>
      </c>
      <c r="C87" s="247">
        <f t="shared" ref="C87:E89" si="3">SUM(C88)</f>
        <v>0</v>
      </c>
      <c r="D87" s="247">
        <f t="shared" si="3"/>
        <v>0</v>
      </c>
      <c r="E87" s="248">
        <f t="shared" si="3"/>
        <v>0</v>
      </c>
      <c r="F87" s="209">
        <f>F88</f>
        <v>0</v>
      </c>
      <c r="G87" s="209">
        <f>G88</f>
        <v>0</v>
      </c>
      <c r="H87" s="243" t="e">
        <f>E87/D87*100</f>
        <v>#DIV/0!</v>
      </c>
    </row>
    <row r="88" spans="1:8" ht="24" x14ac:dyDescent="0.25">
      <c r="A88" s="249">
        <v>5</v>
      </c>
      <c r="B88" s="250" t="s">
        <v>86</v>
      </c>
      <c r="C88" s="251">
        <f>SUM(C89)</f>
        <v>0</v>
      </c>
      <c r="D88" s="251">
        <f t="shared" si="3"/>
        <v>0</v>
      </c>
      <c r="E88" s="251">
        <f t="shared" si="3"/>
        <v>0</v>
      </c>
      <c r="F88" s="252">
        <f>F89</f>
        <v>0</v>
      </c>
      <c r="G88" s="252">
        <f>G89</f>
        <v>0</v>
      </c>
      <c r="H88" s="211"/>
    </row>
    <row r="89" spans="1:8" x14ac:dyDescent="0.25">
      <c r="A89" s="253">
        <v>54</v>
      </c>
      <c r="B89" s="254" t="s">
        <v>87</v>
      </c>
      <c r="C89" s="255">
        <f t="shared" si="3"/>
        <v>0</v>
      </c>
      <c r="D89" s="255">
        <f t="shared" si="3"/>
        <v>0</v>
      </c>
      <c r="E89" s="256">
        <f t="shared" si="3"/>
        <v>0</v>
      </c>
      <c r="F89" s="257">
        <f>'[1]OPĆI DIO'!F258</f>
        <v>0</v>
      </c>
      <c r="G89" s="257">
        <f>'[1]OPĆI DIO'!G258</f>
        <v>0</v>
      </c>
      <c r="H89" s="258" t="e">
        <f>E89/D89*100</f>
        <v>#DIV/0!</v>
      </c>
    </row>
    <row r="90" spans="1:8" x14ac:dyDescent="0.25">
      <c r="A90" s="145">
        <v>542</v>
      </c>
      <c r="B90" s="146" t="s">
        <v>88</v>
      </c>
      <c r="C90" s="147">
        <f>'[1]OPĆI DIO'!C259</f>
        <v>0</v>
      </c>
      <c r="D90" s="147">
        <f>'[1]OPĆI DIO'!D259</f>
        <v>0</v>
      </c>
      <c r="E90" s="147">
        <f>'[1]OPĆI DIO'!E259</f>
        <v>0</v>
      </c>
      <c r="F90" s="148"/>
      <c r="G90" s="148"/>
      <c r="H90" s="258" t="e">
        <f>E90/D90*100</f>
        <v>#DIV/0!</v>
      </c>
    </row>
    <row r="91" spans="1:8" ht="24" x14ac:dyDescent="0.25">
      <c r="A91" s="259">
        <v>922</v>
      </c>
      <c r="B91" s="260" t="s">
        <v>89</v>
      </c>
      <c r="C91" s="261">
        <f>'[1]OPĆI DIO'!C260</f>
        <v>1753861</v>
      </c>
      <c r="D91" s="261">
        <f>'[1]OPĆI DIO'!D260</f>
        <v>1694680</v>
      </c>
      <c r="E91" s="261">
        <f>'[1]OPĆI DIO'!E260</f>
        <v>1763650</v>
      </c>
      <c r="F91" s="261">
        <f>'[1]OPĆI DIO'!F260</f>
        <v>1424666</v>
      </c>
      <c r="G91" s="261">
        <f>'[1]OPĆI DIO'!G260</f>
        <v>1914666</v>
      </c>
      <c r="H91" s="258">
        <f>E91/D91*100</f>
        <v>104.06979488753039</v>
      </c>
    </row>
    <row r="92" spans="1:8" ht="24" x14ac:dyDescent="0.25">
      <c r="A92" s="259">
        <v>922</v>
      </c>
      <c r="B92" s="260" t="s">
        <v>90</v>
      </c>
      <c r="C92" s="261">
        <f>'[1]OPĆI DIO'!C261</f>
        <v>-59181</v>
      </c>
      <c r="D92" s="261">
        <f>'[1]OPĆI DIO'!D261</f>
        <v>68970</v>
      </c>
      <c r="E92" s="261">
        <f>'[1]OPĆI DIO'!E261</f>
        <v>-338984</v>
      </c>
      <c r="F92" s="261">
        <f>'[1]OPĆI DIO'!F261</f>
        <v>490000</v>
      </c>
      <c r="G92" s="261">
        <f>'[1]OPĆI DIO'!G261</f>
        <v>-488700</v>
      </c>
      <c r="H92" s="258">
        <f>E92/D92*100</f>
        <v>-491.49485283456579</v>
      </c>
    </row>
    <row r="93" spans="1:8" ht="15" customHeight="1" thickBot="1" x14ac:dyDescent="0.3">
      <c r="A93" s="448" t="s">
        <v>91</v>
      </c>
      <c r="B93" s="449"/>
      <c r="C93" s="262">
        <f>C47+C73+C88+C92</f>
        <v>6131048</v>
      </c>
      <c r="D93" s="262">
        <f>D47+D73+D88+D92</f>
        <v>6264465</v>
      </c>
      <c r="E93" s="262">
        <f>E47+E73+E88+E92</f>
        <v>9022332</v>
      </c>
      <c r="F93" s="262">
        <f>F47+F73+F88+F92</f>
        <v>9241000</v>
      </c>
      <c r="G93" s="262">
        <f>G47+G73+G88+G92</f>
        <v>7286800</v>
      </c>
      <c r="H93" s="262">
        <f>E93/D93*100</f>
        <v>144.02398289399014</v>
      </c>
    </row>
  </sheetData>
  <mergeCells count="12">
    <mergeCell ref="A93:B93"/>
    <mergeCell ref="A1:C1"/>
    <mergeCell ref="D1:H1"/>
    <mergeCell ref="A3:E3"/>
    <mergeCell ref="A5:E5"/>
    <mergeCell ref="A6:E6"/>
    <mergeCell ref="A31:E31"/>
    <mergeCell ref="A38:E38"/>
    <mergeCell ref="A42:B42"/>
    <mergeCell ref="A44:E44"/>
    <mergeCell ref="A71:E71"/>
    <mergeCell ref="A84:E84"/>
  </mergeCells>
  <pageMargins left="0.7" right="0.7" top="0.75" bottom="0.75" header="0.3" footer="0.3"/>
  <pageSetup paperSize="9" scale="76" fitToHeight="0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2"/>
  <sheetViews>
    <sheetView tabSelected="1" topLeftCell="A196" workbookViewId="0">
      <selection activeCell="E225" sqref="E225"/>
    </sheetView>
  </sheetViews>
  <sheetFormatPr defaultRowHeight="15" x14ac:dyDescent="0.25"/>
  <cols>
    <col min="1" max="1" width="6.140625" customWidth="1"/>
    <col min="2" max="2" width="26.7109375" customWidth="1"/>
    <col min="3" max="3" width="11.7109375" customWidth="1"/>
    <col min="4" max="4" width="0.85546875" customWidth="1"/>
    <col min="5" max="5" width="11.7109375" customWidth="1"/>
    <col min="6" max="6" width="10.5703125" customWidth="1"/>
    <col min="7" max="7" width="10.42578125" customWidth="1"/>
    <col min="8" max="8" width="11.7109375" customWidth="1"/>
    <col min="9" max="9" width="11.140625" customWidth="1"/>
    <col min="10" max="10" width="10.7109375" customWidth="1"/>
  </cols>
  <sheetData>
    <row r="1" spans="1:10" ht="18.75" x14ac:dyDescent="0.4">
      <c r="A1" s="477" t="s">
        <v>118</v>
      </c>
      <c r="B1" s="477"/>
    </row>
    <row r="2" spans="1:10" ht="15.75" x14ac:dyDescent="0.25">
      <c r="A2" s="478" t="s">
        <v>119</v>
      </c>
      <c r="B2" s="478"/>
      <c r="C2" s="478"/>
      <c r="D2" s="478"/>
      <c r="E2" s="478"/>
      <c r="F2" s="478"/>
      <c r="G2" s="478"/>
      <c r="H2" s="478"/>
      <c r="I2" s="478"/>
      <c r="J2" s="478"/>
    </row>
    <row r="3" spans="1:10" ht="15.75" x14ac:dyDescent="0.25">
      <c r="A3" s="479" t="s">
        <v>120</v>
      </c>
      <c r="B3" s="479"/>
      <c r="C3" s="479"/>
      <c r="D3" s="479"/>
      <c r="E3" s="479"/>
      <c r="F3" s="479"/>
      <c r="G3" s="479"/>
      <c r="H3" s="479"/>
      <c r="I3" s="479"/>
      <c r="J3" s="479"/>
    </row>
    <row r="5" spans="1:10" x14ac:dyDescent="0.25">
      <c r="A5" s="480" t="s">
        <v>121</v>
      </c>
      <c r="B5" s="480"/>
      <c r="C5" s="480"/>
      <c r="D5" s="281"/>
      <c r="E5" s="481" t="s">
        <v>122</v>
      </c>
      <c r="F5" s="481"/>
      <c r="G5" s="481"/>
      <c r="H5" s="481"/>
      <c r="I5" s="481"/>
      <c r="J5" s="481"/>
    </row>
    <row r="6" spans="1:10" x14ac:dyDescent="0.25">
      <c r="A6" s="282"/>
      <c r="B6" s="283"/>
      <c r="C6" s="284">
        <f>C8+C168+C176</f>
        <v>9361316</v>
      </c>
      <c r="D6" s="285"/>
      <c r="E6" s="286">
        <f t="shared" ref="E6:J6" si="0">SUM(E8+E168+E176)</f>
        <v>4126802</v>
      </c>
      <c r="F6" s="286">
        <f t="shared" si="0"/>
        <v>430920</v>
      </c>
      <c r="G6" s="286">
        <f t="shared" si="0"/>
        <v>620630</v>
      </c>
      <c r="H6" s="286">
        <f t="shared" si="0"/>
        <v>3643980</v>
      </c>
      <c r="I6" s="286">
        <f t="shared" si="0"/>
        <v>200000.00000000006</v>
      </c>
      <c r="J6" s="286">
        <f t="shared" si="0"/>
        <v>338984</v>
      </c>
    </row>
    <row r="7" spans="1:10" ht="105" x14ac:dyDescent="0.25">
      <c r="A7" s="287" t="s">
        <v>5</v>
      </c>
      <c r="B7" s="288" t="s">
        <v>123</v>
      </c>
      <c r="C7" s="289" t="s">
        <v>124</v>
      </c>
      <c r="D7" s="290"/>
      <c r="E7" s="291" t="s">
        <v>125</v>
      </c>
      <c r="F7" s="291" t="s">
        <v>126</v>
      </c>
      <c r="G7" s="292" t="s">
        <v>127</v>
      </c>
      <c r="H7" s="291" t="s">
        <v>128</v>
      </c>
      <c r="I7" s="292" t="s">
        <v>129</v>
      </c>
      <c r="J7" s="292" t="s">
        <v>130</v>
      </c>
    </row>
    <row r="8" spans="1:10" x14ac:dyDescent="0.25">
      <c r="A8" s="293" t="s">
        <v>131</v>
      </c>
      <c r="B8" s="294"/>
      <c r="C8" s="295">
        <f>SUM(C9+C23+C34+C64+C73+C80+C98+C105+C112+C120+C151)</f>
        <v>8375522</v>
      </c>
      <c r="D8" s="295" t="e">
        <f>SUM(D9+D23+D34+D64+D73+D80+D98+D105+D112+D120+D151+#REF!)</f>
        <v>#REF!</v>
      </c>
      <c r="E8" s="295">
        <f>SUM(E9+E23+E34+E64+E73+E80+E98+E105+E112+E120+E151)</f>
        <v>3521473</v>
      </c>
      <c r="F8" s="295">
        <f t="shared" ref="F8:J8" si="1">SUM(F9+F23+F34+F64+F73+F80+F98+F105+F112+F120+F151)</f>
        <v>272939</v>
      </c>
      <c r="G8" s="295">
        <f t="shared" si="1"/>
        <v>620630</v>
      </c>
      <c r="H8" s="295">
        <f t="shared" si="1"/>
        <v>3503980</v>
      </c>
      <c r="I8" s="295">
        <f t="shared" si="1"/>
        <v>200000.00000000006</v>
      </c>
      <c r="J8" s="295">
        <f t="shared" si="1"/>
        <v>256500</v>
      </c>
    </row>
    <row r="9" spans="1:10" x14ac:dyDescent="0.25">
      <c r="A9" s="296" t="s">
        <v>132</v>
      </c>
      <c r="B9" s="297"/>
      <c r="C9" s="298">
        <f>SUM(C10)</f>
        <v>636815</v>
      </c>
      <c r="D9" s="299" t="e">
        <f t="shared" ref="D9:J10" si="2">SUM(D10)</f>
        <v>#REF!</v>
      </c>
      <c r="E9" s="298">
        <f t="shared" si="2"/>
        <v>549015</v>
      </c>
      <c r="F9" s="298">
        <f t="shared" si="2"/>
        <v>0</v>
      </c>
      <c r="G9" s="298">
        <f t="shared" si="2"/>
        <v>0</v>
      </c>
      <c r="H9" s="298">
        <f t="shared" si="2"/>
        <v>87800</v>
      </c>
      <c r="I9" s="298">
        <f t="shared" si="2"/>
        <v>0</v>
      </c>
      <c r="J9" s="298">
        <f t="shared" si="2"/>
        <v>0</v>
      </c>
    </row>
    <row r="10" spans="1:10" x14ac:dyDescent="0.25">
      <c r="A10" s="300" t="s">
        <v>133</v>
      </c>
      <c r="B10" s="301"/>
      <c r="C10" s="302">
        <f>SUM(C11)</f>
        <v>636815</v>
      </c>
      <c r="D10" s="299" t="e">
        <f t="shared" si="2"/>
        <v>#REF!</v>
      </c>
      <c r="E10" s="302">
        <f t="shared" si="2"/>
        <v>549015</v>
      </c>
      <c r="F10" s="302">
        <f t="shared" si="2"/>
        <v>0</v>
      </c>
      <c r="G10" s="302">
        <f t="shared" si="2"/>
        <v>0</v>
      </c>
      <c r="H10" s="302">
        <f t="shared" si="2"/>
        <v>87800</v>
      </c>
      <c r="I10" s="302">
        <f t="shared" si="2"/>
        <v>0</v>
      </c>
      <c r="J10" s="302">
        <f t="shared" si="2"/>
        <v>0</v>
      </c>
    </row>
    <row r="11" spans="1:10" x14ac:dyDescent="0.25">
      <c r="A11" s="303" t="s">
        <v>134</v>
      </c>
      <c r="B11" s="304"/>
      <c r="C11" s="305">
        <f t="shared" ref="C11:J11" si="3">SUM(C12+C20)</f>
        <v>636815</v>
      </c>
      <c r="D11" s="306" t="e">
        <f t="shared" si="3"/>
        <v>#REF!</v>
      </c>
      <c r="E11" s="305">
        <f t="shared" si="3"/>
        <v>549015</v>
      </c>
      <c r="F11" s="305">
        <f t="shared" si="3"/>
        <v>0</v>
      </c>
      <c r="G11" s="305">
        <f t="shared" si="3"/>
        <v>0</v>
      </c>
      <c r="H11" s="305">
        <f t="shared" si="3"/>
        <v>87800</v>
      </c>
      <c r="I11" s="305">
        <f t="shared" si="3"/>
        <v>0</v>
      </c>
      <c r="J11" s="305">
        <f t="shared" si="3"/>
        <v>0</v>
      </c>
    </row>
    <row r="12" spans="1:10" x14ac:dyDescent="0.25">
      <c r="A12" s="307" t="s">
        <v>135</v>
      </c>
      <c r="B12" s="308"/>
      <c r="C12" s="309">
        <f>SUM(C13:C19)</f>
        <v>551440</v>
      </c>
      <c r="D12" s="306" t="e">
        <f t="shared" ref="D12" si="4">SUM(D13+D14+D15+D16+D17+D18+D19)</f>
        <v>#REF!</v>
      </c>
      <c r="E12" s="309">
        <f>SUM(E13:E19)</f>
        <v>523940</v>
      </c>
      <c r="F12" s="309">
        <f t="shared" ref="F12:J12" si="5">SUM(F13:F19)</f>
        <v>0</v>
      </c>
      <c r="G12" s="309">
        <f t="shared" si="5"/>
        <v>0</v>
      </c>
      <c r="H12" s="309">
        <f t="shared" si="5"/>
        <v>27500</v>
      </c>
      <c r="I12" s="309">
        <f t="shared" si="5"/>
        <v>0</v>
      </c>
      <c r="J12" s="309">
        <f t="shared" si="5"/>
        <v>0</v>
      </c>
    </row>
    <row r="13" spans="1:10" x14ac:dyDescent="0.25">
      <c r="A13" s="310">
        <v>311</v>
      </c>
      <c r="B13" s="311" t="s">
        <v>49</v>
      </c>
      <c r="C13" s="312">
        <f>'[2]ZA OV'!C13</f>
        <v>223320</v>
      </c>
      <c r="D13" s="313" t="e">
        <f>SUM(#REF!)</f>
        <v>#REF!</v>
      </c>
      <c r="E13" s="312">
        <f>'[2]ZA OV'!E13</f>
        <v>223320</v>
      </c>
      <c r="F13" s="312">
        <f>'[2]ZA OV'!F13</f>
        <v>0</v>
      </c>
      <c r="G13" s="312">
        <f>'[2]ZA OV'!G13</f>
        <v>0</v>
      </c>
      <c r="H13" s="312">
        <f>'[2]ZA OV'!H13</f>
        <v>0</v>
      </c>
      <c r="I13" s="312">
        <f>'[2]ZA OV'!I13</f>
        <v>0</v>
      </c>
      <c r="J13" s="312">
        <f>'[2]ZA OV'!J13</f>
        <v>0</v>
      </c>
    </row>
    <row r="14" spans="1:10" x14ac:dyDescent="0.25">
      <c r="A14" s="310">
        <v>312</v>
      </c>
      <c r="B14" s="314" t="s">
        <v>50</v>
      </c>
      <c r="C14" s="312">
        <f>'[2]ZA OV'!C15</f>
        <v>28000</v>
      </c>
      <c r="D14" s="313"/>
      <c r="E14" s="312">
        <f>'[2]ZA OV'!E15</f>
        <v>28000</v>
      </c>
      <c r="F14" s="312">
        <f>'[2]ZA OV'!F15</f>
        <v>0</v>
      </c>
      <c r="G14" s="312">
        <f>'[2]ZA OV'!G15</f>
        <v>0</v>
      </c>
      <c r="H14" s="312">
        <f>'[2]ZA OV'!H15</f>
        <v>0</v>
      </c>
      <c r="I14" s="312">
        <f>'[2]ZA OV'!I15</f>
        <v>0</v>
      </c>
      <c r="J14" s="312">
        <f>'[2]ZA OV'!J15</f>
        <v>0</v>
      </c>
    </row>
    <row r="15" spans="1:10" x14ac:dyDescent="0.25">
      <c r="A15" s="310">
        <v>313</v>
      </c>
      <c r="B15" s="314" t="s">
        <v>51</v>
      </c>
      <c r="C15" s="312">
        <f>'[2]ZA OV'!C19</f>
        <v>36849</v>
      </c>
      <c r="D15" s="315" t="e">
        <f>SUM(#REF!)</f>
        <v>#REF!</v>
      </c>
      <c r="E15" s="312">
        <f>'[2]ZA OV'!E19</f>
        <v>36849</v>
      </c>
      <c r="F15" s="312">
        <f>'[2]ZA OV'!F19</f>
        <v>0</v>
      </c>
      <c r="G15" s="312">
        <f>'[2]ZA OV'!G19</f>
        <v>0</v>
      </c>
      <c r="H15" s="312">
        <f>'[2]ZA OV'!H19</f>
        <v>0</v>
      </c>
      <c r="I15" s="312">
        <f>'[2]ZA OV'!I19</f>
        <v>0</v>
      </c>
      <c r="J15" s="312">
        <f>'[2]ZA OV'!J19</f>
        <v>0</v>
      </c>
    </row>
    <row r="16" spans="1:10" ht="24.75" x14ac:dyDescent="0.25">
      <c r="A16" s="310">
        <v>321</v>
      </c>
      <c r="B16" s="314" t="s">
        <v>53</v>
      </c>
      <c r="C16" s="312">
        <f>'[2]ZA OV'!C22</f>
        <v>15236</v>
      </c>
      <c r="D16" s="315" t="e">
        <f>SUM(#REF!)</f>
        <v>#REF!</v>
      </c>
      <c r="E16" s="312">
        <f>'[2]ZA OV'!E22</f>
        <v>15236</v>
      </c>
      <c r="F16" s="312">
        <f>'[2]ZA OV'!F22</f>
        <v>0</v>
      </c>
      <c r="G16" s="312">
        <f>'[2]ZA OV'!G22</f>
        <v>0</v>
      </c>
      <c r="H16" s="312">
        <f>'[2]ZA OV'!H22</f>
        <v>0</v>
      </c>
      <c r="I16" s="312">
        <f>'[2]ZA OV'!I22</f>
        <v>0</v>
      </c>
      <c r="J16" s="312">
        <f>'[2]ZA OV'!J22</f>
        <v>0</v>
      </c>
    </row>
    <row r="17" spans="1:10" x14ac:dyDescent="0.25">
      <c r="A17" s="310">
        <v>322</v>
      </c>
      <c r="B17" s="314" t="s">
        <v>54</v>
      </c>
      <c r="C17" s="316">
        <f>'[2]ZA OV'!C26</f>
        <v>61000</v>
      </c>
      <c r="D17" s="315" t="e">
        <f>SUM(#REF!)</f>
        <v>#REF!</v>
      </c>
      <c r="E17" s="312">
        <f>'[2]ZA OV'!E26</f>
        <v>61000</v>
      </c>
      <c r="F17" s="312">
        <f>'[2]ZA OV'!F26</f>
        <v>0</v>
      </c>
      <c r="G17" s="312">
        <f>'[2]ZA OV'!G26</f>
        <v>0</v>
      </c>
      <c r="H17" s="312">
        <f>'[2]ZA OV'!H26</f>
        <v>0</v>
      </c>
      <c r="I17" s="312">
        <f>'[2]ZA OV'!I26</f>
        <v>0</v>
      </c>
      <c r="J17" s="312">
        <f>'[2]ZA OV'!J26</f>
        <v>0</v>
      </c>
    </row>
    <row r="18" spans="1:10" x14ac:dyDescent="0.25">
      <c r="A18" s="310">
        <v>323</v>
      </c>
      <c r="B18" s="314" t="s">
        <v>55</v>
      </c>
      <c r="C18" s="316">
        <f>'[2]ZA OV'!C38</f>
        <v>133975</v>
      </c>
      <c r="D18" s="315" t="e">
        <f>SUM(#REF!)</f>
        <v>#REF!</v>
      </c>
      <c r="E18" s="316">
        <f>'[2]ZA OV'!E38</f>
        <v>106475</v>
      </c>
      <c r="F18" s="316">
        <f>'[2]ZA OV'!F38</f>
        <v>0</v>
      </c>
      <c r="G18" s="316">
        <f>'[2]ZA OV'!G38</f>
        <v>0</v>
      </c>
      <c r="H18" s="316">
        <f>'[2]ZA OV'!H38</f>
        <v>27500</v>
      </c>
      <c r="I18" s="316">
        <f>'[2]ZA OV'!I38</f>
        <v>0</v>
      </c>
      <c r="J18" s="316">
        <f>'[2]ZA OV'!J38</f>
        <v>0</v>
      </c>
    </row>
    <row r="19" spans="1:10" ht="24.75" x14ac:dyDescent="0.25">
      <c r="A19" s="310">
        <v>329</v>
      </c>
      <c r="B19" s="314" t="s">
        <v>56</v>
      </c>
      <c r="C19" s="316">
        <f>'[2]ZA OV'!C58</f>
        <v>53060</v>
      </c>
      <c r="D19" s="315" t="e">
        <f>SUM(#REF!)</f>
        <v>#REF!</v>
      </c>
      <c r="E19" s="312">
        <f>'[2]ZA OV'!E58</f>
        <v>53060</v>
      </c>
      <c r="F19" s="312">
        <f>'[2]ZA OV'!F58</f>
        <v>0</v>
      </c>
      <c r="G19" s="312">
        <f>'[2]ZA OV'!G58</f>
        <v>0</v>
      </c>
      <c r="H19" s="312">
        <f>'[2]ZA OV'!H58</f>
        <v>0</v>
      </c>
      <c r="I19" s="312">
        <f>'[2]ZA OV'!I58</f>
        <v>0</v>
      </c>
      <c r="J19" s="312">
        <f>'[2]ZA OV'!J58</f>
        <v>0</v>
      </c>
    </row>
    <row r="20" spans="1:10" ht="14.45" customHeight="1" x14ac:dyDescent="0.25">
      <c r="A20" s="482" t="s">
        <v>136</v>
      </c>
      <c r="B20" s="483"/>
      <c r="C20" s="317">
        <f>SUM(C21:C22)</f>
        <v>85375</v>
      </c>
      <c r="D20" s="315" t="e">
        <f>SUM(#REF!+D21+#REF!+#REF!+#REF!)</f>
        <v>#REF!</v>
      </c>
      <c r="E20" s="318">
        <f>SUM(E21:E22)</f>
        <v>25075</v>
      </c>
      <c r="F20" s="318">
        <f t="shared" ref="F20:J20" si="6">SUM(F21:F22)</f>
        <v>0</v>
      </c>
      <c r="G20" s="318">
        <f t="shared" si="6"/>
        <v>0</v>
      </c>
      <c r="H20" s="318">
        <f t="shared" si="6"/>
        <v>60300</v>
      </c>
      <c r="I20" s="318">
        <f t="shared" si="6"/>
        <v>0</v>
      </c>
      <c r="J20" s="318">
        <f t="shared" si="6"/>
        <v>0</v>
      </c>
    </row>
    <row r="21" spans="1:10" x14ac:dyDescent="0.25">
      <c r="A21" s="310">
        <v>422</v>
      </c>
      <c r="B21" s="314" t="s">
        <v>78</v>
      </c>
      <c r="C21" s="316">
        <f>'[2]ZA OV'!C69</f>
        <v>10000</v>
      </c>
      <c r="D21" s="315" t="e">
        <f>SUM(#REF!)</f>
        <v>#REF!</v>
      </c>
      <c r="E21" s="316">
        <f>'[2]ZA OV'!E69</f>
        <v>10000</v>
      </c>
      <c r="F21" s="316">
        <f>'[2]ZA OV'!F69</f>
        <v>0</v>
      </c>
      <c r="G21" s="316">
        <f>'[2]ZA OV'!G69</f>
        <v>0</v>
      </c>
      <c r="H21" s="316">
        <f>'[2]ZA OV'!H69</f>
        <v>0</v>
      </c>
      <c r="I21" s="316">
        <f>'[2]ZA OV'!I69</f>
        <v>0</v>
      </c>
      <c r="J21" s="316">
        <f>'[2]ZA OV'!J69</f>
        <v>0</v>
      </c>
    </row>
    <row r="22" spans="1:10" ht="24.75" x14ac:dyDescent="0.25">
      <c r="A22" s="310">
        <v>426</v>
      </c>
      <c r="B22" s="319" t="s">
        <v>80</v>
      </c>
      <c r="C22" s="316">
        <f>'[2]ZA OV'!C75</f>
        <v>75375</v>
      </c>
      <c r="D22" s="315"/>
      <c r="E22" s="316">
        <f>'[2]ZA OV'!E75</f>
        <v>15075</v>
      </c>
      <c r="F22" s="316">
        <f>'[2]ZA OV'!F75</f>
        <v>0</v>
      </c>
      <c r="G22" s="316">
        <f>'[2]ZA OV'!G75</f>
        <v>0</v>
      </c>
      <c r="H22" s="316">
        <f>'[2]ZA OV'!H75</f>
        <v>60300</v>
      </c>
      <c r="I22" s="316">
        <f>'[2]ZA OV'!I75</f>
        <v>0</v>
      </c>
      <c r="J22" s="316">
        <f>'[2]ZA OV'!J75</f>
        <v>0</v>
      </c>
    </row>
    <row r="23" spans="1:10" ht="14.45" customHeight="1" x14ac:dyDescent="0.25">
      <c r="A23" s="489" t="s">
        <v>137</v>
      </c>
      <c r="B23" s="490"/>
      <c r="C23" s="320">
        <f>SUM(C24)</f>
        <v>259000</v>
      </c>
      <c r="D23" s="321" t="e">
        <f t="shared" ref="D23:J23" si="7">SUM(D24)</f>
        <v>#REF!</v>
      </c>
      <c r="E23" s="322">
        <f t="shared" si="7"/>
        <v>259000</v>
      </c>
      <c r="F23" s="322">
        <f t="shared" si="7"/>
        <v>0</v>
      </c>
      <c r="G23" s="322">
        <f t="shared" si="7"/>
        <v>0</v>
      </c>
      <c r="H23" s="322">
        <f t="shared" si="7"/>
        <v>0</v>
      </c>
      <c r="I23" s="322">
        <f t="shared" si="7"/>
        <v>0</v>
      </c>
      <c r="J23" s="322">
        <f t="shared" si="7"/>
        <v>0</v>
      </c>
    </row>
    <row r="24" spans="1:10" x14ac:dyDescent="0.25">
      <c r="A24" s="323" t="s">
        <v>138</v>
      </c>
      <c r="B24" s="324"/>
      <c r="C24" s="325">
        <f t="shared" ref="C24:J24" si="8">SUM(C25+C28)</f>
        <v>259000</v>
      </c>
      <c r="D24" s="321" t="e">
        <f t="shared" si="8"/>
        <v>#REF!</v>
      </c>
      <c r="E24" s="326">
        <f t="shared" si="8"/>
        <v>259000</v>
      </c>
      <c r="F24" s="326">
        <f t="shared" si="8"/>
        <v>0</v>
      </c>
      <c r="G24" s="326">
        <f t="shared" si="8"/>
        <v>0</v>
      </c>
      <c r="H24" s="326">
        <f t="shared" si="8"/>
        <v>0</v>
      </c>
      <c r="I24" s="326">
        <f t="shared" si="8"/>
        <v>0</v>
      </c>
      <c r="J24" s="326">
        <f t="shared" si="8"/>
        <v>0</v>
      </c>
    </row>
    <row r="25" spans="1:10" ht="14.45" customHeight="1" x14ac:dyDescent="0.25">
      <c r="A25" s="486" t="s">
        <v>139</v>
      </c>
      <c r="B25" s="487"/>
      <c r="C25" s="327">
        <f>SUM(C26)</f>
        <v>23000</v>
      </c>
      <c r="D25" s="315" t="e">
        <f t="shared" ref="D25:J26" si="9">SUM(D26)</f>
        <v>#REF!</v>
      </c>
      <c r="E25" s="328">
        <f t="shared" si="9"/>
        <v>23000</v>
      </c>
      <c r="F25" s="328">
        <f t="shared" si="9"/>
        <v>0</v>
      </c>
      <c r="G25" s="328">
        <f t="shared" si="9"/>
        <v>0</v>
      </c>
      <c r="H25" s="328">
        <f t="shared" si="9"/>
        <v>0</v>
      </c>
      <c r="I25" s="328">
        <f t="shared" si="9"/>
        <v>0</v>
      </c>
      <c r="J25" s="328">
        <f t="shared" si="9"/>
        <v>0</v>
      </c>
    </row>
    <row r="26" spans="1:10" ht="14.45" customHeight="1" x14ac:dyDescent="0.25">
      <c r="A26" s="488" t="s">
        <v>140</v>
      </c>
      <c r="B26" s="483"/>
      <c r="C26" s="317">
        <f>SUM(C27)</f>
        <v>23000</v>
      </c>
      <c r="D26" s="315" t="e">
        <f t="shared" si="9"/>
        <v>#REF!</v>
      </c>
      <c r="E26" s="318">
        <f t="shared" si="9"/>
        <v>23000</v>
      </c>
      <c r="F26" s="318">
        <f t="shared" si="9"/>
        <v>0</v>
      </c>
      <c r="G26" s="318">
        <f t="shared" si="9"/>
        <v>0</v>
      </c>
      <c r="H26" s="318">
        <f t="shared" si="9"/>
        <v>0</v>
      </c>
      <c r="I26" s="318">
        <f t="shared" si="9"/>
        <v>0</v>
      </c>
      <c r="J26" s="318">
        <f t="shared" si="9"/>
        <v>0</v>
      </c>
    </row>
    <row r="27" spans="1:10" ht="39" x14ac:dyDescent="0.25">
      <c r="A27" s="310">
        <v>366</v>
      </c>
      <c r="B27" s="329" t="s">
        <v>63</v>
      </c>
      <c r="C27" s="316">
        <f>'[2]ZA OV'!C81</f>
        <v>23000</v>
      </c>
      <c r="D27" s="315" t="e">
        <f>SUM(#REF!)</f>
        <v>#REF!</v>
      </c>
      <c r="E27" s="312">
        <f>'[2]ZA OV'!E81</f>
        <v>23000</v>
      </c>
      <c r="F27" s="312">
        <f>'[2]ZA OV'!F81</f>
        <v>0</v>
      </c>
      <c r="G27" s="312">
        <f>'[2]ZA OV'!G81</f>
        <v>0</v>
      </c>
      <c r="H27" s="312">
        <f>'[2]ZA OV'!H81</f>
        <v>0</v>
      </c>
      <c r="I27" s="312">
        <f>'[2]ZA OV'!I81</f>
        <v>0</v>
      </c>
      <c r="J27" s="312">
        <f>'[2]ZA OV'!J81</f>
        <v>0</v>
      </c>
    </row>
    <row r="28" spans="1:10" ht="14.45" customHeight="1" x14ac:dyDescent="0.25">
      <c r="A28" s="486" t="s">
        <v>141</v>
      </c>
      <c r="B28" s="487"/>
      <c r="C28" s="327">
        <f t="shared" ref="C28:J28" si="10">SUM(C29+C32)</f>
        <v>236000</v>
      </c>
      <c r="D28" s="315" t="e">
        <f t="shared" si="10"/>
        <v>#REF!</v>
      </c>
      <c r="E28" s="328">
        <f t="shared" si="10"/>
        <v>236000</v>
      </c>
      <c r="F28" s="328">
        <f t="shared" si="10"/>
        <v>0</v>
      </c>
      <c r="G28" s="328">
        <f t="shared" si="10"/>
        <v>0</v>
      </c>
      <c r="H28" s="328">
        <f t="shared" si="10"/>
        <v>0</v>
      </c>
      <c r="I28" s="328">
        <f t="shared" si="10"/>
        <v>0</v>
      </c>
      <c r="J28" s="328">
        <f t="shared" si="10"/>
        <v>0</v>
      </c>
    </row>
    <row r="29" spans="1:10" ht="14.45" customHeight="1" x14ac:dyDescent="0.25">
      <c r="A29" s="488" t="s">
        <v>142</v>
      </c>
      <c r="B29" s="483"/>
      <c r="C29" s="317">
        <f>SUM(C30:C31)</f>
        <v>192000</v>
      </c>
      <c r="D29" s="315" t="e">
        <f>SUM(D30+D31+#REF!)</f>
        <v>#REF!</v>
      </c>
      <c r="E29" s="317">
        <f>SUM(E30:E31)</f>
        <v>192000</v>
      </c>
      <c r="F29" s="317">
        <f t="shared" ref="F29:J29" si="11">SUM(F30:F31)</f>
        <v>0</v>
      </c>
      <c r="G29" s="317">
        <f t="shared" si="11"/>
        <v>0</v>
      </c>
      <c r="H29" s="317">
        <f t="shared" si="11"/>
        <v>0</v>
      </c>
      <c r="I29" s="317">
        <f t="shared" si="11"/>
        <v>0</v>
      </c>
      <c r="J29" s="317">
        <f t="shared" si="11"/>
        <v>0</v>
      </c>
    </row>
    <row r="30" spans="1:10" ht="24.75" x14ac:dyDescent="0.25">
      <c r="A30" s="310">
        <v>372</v>
      </c>
      <c r="B30" s="311" t="s">
        <v>65</v>
      </c>
      <c r="C30" s="330">
        <f>'[2]ZA OV'!C85</f>
        <v>188000</v>
      </c>
      <c r="D30" s="315" t="e">
        <f>SUM(#REF!)</f>
        <v>#REF!</v>
      </c>
      <c r="E30" s="330">
        <f>'[2]ZA OV'!E85</f>
        <v>188000</v>
      </c>
      <c r="F30" s="330">
        <f>'[2]ZA OV'!F85</f>
        <v>0</v>
      </c>
      <c r="G30" s="330">
        <f>'[2]ZA OV'!G85</f>
        <v>0</v>
      </c>
      <c r="H30" s="330">
        <f>'[2]ZA OV'!H85</f>
        <v>0</v>
      </c>
      <c r="I30" s="330">
        <f>'[2]ZA OV'!I85</f>
        <v>0</v>
      </c>
      <c r="J30" s="330">
        <f>'[2]ZA OV'!J85</f>
        <v>0</v>
      </c>
    </row>
    <row r="31" spans="1:10" x14ac:dyDescent="0.25">
      <c r="A31" s="310">
        <v>382</v>
      </c>
      <c r="B31" s="331" t="s">
        <v>68</v>
      </c>
      <c r="C31" s="316">
        <f>'[2]ZA OV'!C91</f>
        <v>4000</v>
      </c>
      <c r="D31" s="315" t="e">
        <f>SUM(#REF!)</f>
        <v>#REF!</v>
      </c>
      <c r="E31" s="312">
        <f>'[2]ZA OV'!E91</f>
        <v>4000</v>
      </c>
      <c r="F31" s="312">
        <f>'[2]ZA OV'!F91</f>
        <v>0</v>
      </c>
      <c r="G31" s="312">
        <f>'[2]ZA OV'!G91</f>
        <v>0</v>
      </c>
      <c r="H31" s="312">
        <f>'[2]ZA OV'!H91</f>
        <v>0</v>
      </c>
      <c r="I31" s="312">
        <f>'[2]ZA OV'!I91</f>
        <v>0</v>
      </c>
      <c r="J31" s="312">
        <f>'[2]ZA OV'!J91</f>
        <v>0</v>
      </c>
    </row>
    <row r="32" spans="1:10" x14ac:dyDescent="0.25">
      <c r="A32" s="332" t="s">
        <v>143</v>
      </c>
      <c r="B32" s="333"/>
      <c r="C32" s="317">
        <f>SUM(C33)</f>
        <v>44000</v>
      </c>
      <c r="D32" s="315" t="e">
        <f t="shared" ref="D32:J32" si="12">SUM(D33)</f>
        <v>#REF!</v>
      </c>
      <c r="E32" s="318">
        <f t="shared" si="12"/>
        <v>44000</v>
      </c>
      <c r="F32" s="318">
        <f t="shared" si="12"/>
        <v>0</v>
      </c>
      <c r="G32" s="318">
        <f t="shared" si="12"/>
        <v>0</v>
      </c>
      <c r="H32" s="318">
        <f t="shared" si="12"/>
        <v>0</v>
      </c>
      <c r="I32" s="318">
        <f t="shared" si="12"/>
        <v>0</v>
      </c>
      <c r="J32" s="318">
        <f t="shared" si="12"/>
        <v>0</v>
      </c>
    </row>
    <row r="33" spans="1:10" ht="24.75" x14ac:dyDescent="0.25">
      <c r="A33" s="310">
        <v>372</v>
      </c>
      <c r="B33" s="311" t="s">
        <v>65</v>
      </c>
      <c r="C33" s="316">
        <f>'[2]ZA OV'!C94</f>
        <v>44000</v>
      </c>
      <c r="D33" s="315" t="e">
        <f>SUM(#REF!)</f>
        <v>#REF!</v>
      </c>
      <c r="E33" s="312">
        <f>'[2]ZA OV'!E94</f>
        <v>44000</v>
      </c>
      <c r="F33" s="312">
        <f>'[2]ZA OV'!F94</f>
        <v>0</v>
      </c>
      <c r="G33" s="312">
        <f>'[2]ZA OV'!G94</f>
        <v>0</v>
      </c>
      <c r="H33" s="312">
        <f>'[2]ZA OV'!H94</f>
        <v>0</v>
      </c>
      <c r="I33" s="312">
        <f>'[2]ZA OV'!I94</f>
        <v>0</v>
      </c>
      <c r="J33" s="312">
        <f>'[2]ZA OV'!J94</f>
        <v>0</v>
      </c>
    </row>
    <row r="34" spans="1:10" ht="14.45" customHeight="1" x14ac:dyDescent="0.25">
      <c r="A34" s="489" t="s">
        <v>144</v>
      </c>
      <c r="B34" s="490"/>
      <c r="C34" s="320">
        <f>SUM(C35)</f>
        <v>407550</v>
      </c>
      <c r="D34" s="321" t="e">
        <f t="shared" ref="D34:J34" si="13">SUM(D35)</f>
        <v>#REF!</v>
      </c>
      <c r="E34" s="322">
        <f t="shared" si="13"/>
        <v>250500</v>
      </c>
      <c r="F34" s="322">
        <f t="shared" si="13"/>
        <v>1130</v>
      </c>
      <c r="G34" s="322">
        <f t="shared" si="13"/>
        <v>38920</v>
      </c>
      <c r="H34" s="322">
        <f t="shared" si="13"/>
        <v>117000</v>
      </c>
      <c r="I34" s="322">
        <f t="shared" si="13"/>
        <v>0</v>
      </c>
      <c r="J34" s="322">
        <f t="shared" si="13"/>
        <v>0</v>
      </c>
    </row>
    <row r="35" spans="1:10" ht="14.45" customHeight="1" x14ac:dyDescent="0.25">
      <c r="A35" s="484" t="s">
        <v>145</v>
      </c>
      <c r="B35" s="485"/>
      <c r="C35" s="325">
        <f t="shared" ref="C35:J35" si="14">SUM(C36+C41+C57+C61)</f>
        <v>407550</v>
      </c>
      <c r="D35" s="321" t="e">
        <f t="shared" si="14"/>
        <v>#REF!</v>
      </c>
      <c r="E35" s="326">
        <f t="shared" si="14"/>
        <v>250500</v>
      </c>
      <c r="F35" s="326">
        <f t="shared" si="14"/>
        <v>1130</v>
      </c>
      <c r="G35" s="326">
        <f t="shared" si="14"/>
        <v>38920</v>
      </c>
      <c r="H35" s="326">
        <f t="shared" si="14"/>
        <v>117000</v>
      </c>
      <c r="I35" s="326">
        <f t="shared" si="14"/>
        <v>0</v>
      </c>
      <c r="J35" s="326">
        <f t="shared" si="14"/>
        <v>0</v>
      </c>
    </row>
    <row r="36" spans="1:10" ht="14.45" customHeight="1" x14ac:dyDescent="0.25">
      <c r="A36" s="486" t="s">
        <v>146</v>
      </c>
      <c r="B36" s="487"/>
      <c r="C36" s="327">
        <f>SUM(C37+C39)</f>
        <v>32000</v>
      </c>
      <c r="D36" s="315" t="e">
        <f>SUM(D37+D39+#REF!)</f>
        <v>#REF!</v>
      </c>
      <c r="E36" s="327">
        <f>SUM(E37+E39)</f>
        <v>32000</v>
      </c>
      <c r="F36" s="327">
        <f t="shared" ref="F36:J36" si="15">SUM(F37+F39)</f>
        <v>0</v>
      </c>
      <c r="G36" s="327">
        <f t="shared" si="15"/>
        <v>0</v>
      </c>
      <c r="H36" s="327">
        <f t="shared" si="15"/>
        <v>0</v>
      </c>
      <c r="I36" s="327">
        <f t="shared" si="15"/>
        <v>0</v>
      </c>
      <c r="J36" s="327">
        <f t="shared" si="15"/>
        <v>0</v>
      </c>
    </row>
    <row r="37" spans="1:10" ht="14.45" customHeight="1" x14ac:dyDescent="0.25">
      <c r="A37" s="488" t="s">
        <v>147</v>
      </c>
      <c r="B37" s="483"/>
      <c r="C37" s="317">
        <f>SUM(C38)</f>
        <v>2000</v>
      </c>
      <c r="D37" s="315" t="e">
        <f t="shared" ref="D37:J37" si="16">SUM(D38)</f>
        <v>#REF!</v>
      </c>
      <c r="E37" s="318">
        <f t="shared" si="16"/>
        <v>2000</v>
      </c>
      <c r="F37" s="318">
        <f t="shared" si="16"/>
        <v>0</v>
      </c>
      <c r="G37" s="318">
        <f t="shared" si="16"/>
        <v>0</v>
      </c>
      <c r="H37" s="318">
        <f t="shared" si="16"/>
        <v>0</v>
      </c>
      <c r="I37" s="318">
        <f t="shared" si="16"/>
        <v>0</v>
      </c>
      <c r="J37" s="318">
        <f t="shared" si="16"/>
        <v>0</v>
      </c>
    </row>
    <row r="38" spans="1:10" x14ac:dyDescent="0.25">
      <c r="A38" s="334">
        <v>329</v>
      </c>
      <c r="B38" s="335" t="s">
        <v>66</v>
      </c>
      <c r="C38" s="336">
        <f>'[2]ZA OV'!C100</f>
        <v>2000</v>
      </c>
      <c r="D38" s="315" t="e">
        <f>SUM(#REF!)</f>
        <v>#REF!</v>
      </c>
      <c r="E38" s="337">
        <f>'[2]ZA OV'!E100</f>
        <v>2000</v>
      </c>
      <c r="F38" s="337">
        <f>'[2]ZA OV'!F100</f>
        <v>0</v>
      </c>
      <c r="G38" s="337">
        <f>'[2]ZA OV'!G100</f>
        <v>0</v>
      </c>
      <c r="H38" s="337">
        <f>'[2]ZA OV'!H100</f>
        <v>0</v>
      </c>
      <c r="I38" s="337">
        <f>'[2]ZA OV'!I100</f>
        <v>0</v>
      </c>
      <c r="J38" s="337">
        <f>'[2]ZA OV'!J100</f>
        <v>0</v>
      </c>
    </row>
    <row r="39" spans="1:10" ht="14.45" customHeight="1" x14ac:dyDescent="0.25">
      <c r="A39" s="488" t="s">
        <v>148</v>
      </c>
      <c r="B39" s="483"/>
      <c r="C39" s="317">
        <f>SUM(C40)</f>
        <v>30000</v>
      </c>
      <c r="D39" s="315" t="e">
        <f t="shared" ref="D39:J39" si="17">SUM(D40)</f>
        <v>#REF!</v>
      </c>
      <c r="E39" s="317">
        <f t="shared" si="17"/>
        <v>30000</v>
      </c>
      <c r="F39" s="317">
        <f t="shared" si="17"/>
        <v>0</v>
      </c>
      <c r="G39" s="317">
        <f t="shared" si="17"/>
        <v>0</v>
      </c>
      <c r="H39" s="317">
        <f t="shared" si="17"/>
        <v>0</v>
      </c>
      <c r="I39" s="317">
        <f t="shared" si="17"/>
        <v>0</v>
      </c>
      <c r="J39" s="318">
        <f t="shared" si="17"/>
        <v>0</v>
      </c>
    </row>
    <row r="40" spans="1:10" x14ac:dyDescent="0.25">
      <c r="A40" s="334">
        <v>381</v>
      </c>
      <c r="B40" s="335" t="s">
        <v>67</v>
      </c>
      <c r="C40" s="336">
        <f>'[2]ZA OV'!C103</f>
        <v>30000</v>
      </c>
      <c r="D40" s="315" t="e">
        <f>SUM(#REF!)</f>
        <v>#REF!</v>
      </c>
      <c r="E40" s="336">
        <f>'[2]ZA OV'!E103</f>
        <v>30000</v>
      </c>
      <c r="F40" s="336">
        <f>'[2]ZA OV'!F103</f>
        <v>0</v>
      </c>
      <c r="G40" s="336">
        <f>'[2]ZA OV'!G103</f>
        <v>0</v>
      </c>
      <c r="H40" s="336">
        <f>'[2]ZA OV'!H103</f>
        <v>0</v>
      </c>
      <c r="I40" s="336">
        <f>'[2]ZA OV'!I103</f>
        <v>0</v>
      </c>
      <c r="J40" s="336">
        <f>'[2]ZA OV'!J103</f>
        <v>0</v>
      </c>
    </row>
    <row r="41" spans="1:10" ht="14.45" customHeight="1" x14ac:dyDescent="0.25">
      <c r="A41" s="486" t="s">
        <v>149</v>
      </c>
      <c r="B41" s="487"/>
      <c r="C41" s="327">
        <f t="shared" ref="C41:J41" si="18">SUM(C42+C51+C53+C55)</f>
        <v>221630</v>
      </c>
      <c r="D41" s="315" t="e">
        <f t="shared" si="18"/>
        <v>#REF!</v>
      </c>
      <c r="E41" s="327">
        <f t="shared" si="18"/>
        <v>148500</v>
      </c>
      <c r="F41" s="327">
        <f t="shared" si="18"/>
        <v>1130</v>
      </c>
      <c r="G41" s="327">
        <f t="shared" si="18"/>
        <v>0</v>
      </c>
      <c r="H41" s="327">
        <f t="shared" si="18"/>
        <v>72000</v>
      </c>
      <c r="I41" s="327">
        <f t="shared" si="18"/>
        <v>0</v>
      </c>
      <c r="J41" s="327">
        <f t="shared" si="18"/>
        <v>0</v>
      </c>
    </row>
    <row r="42" spans="1:10" ht="14.45" customHeight="1" x14ac:dyDescent="0.25">
      <c r="A42" s="488" t="s">
        <v>150</v>
      </c>
      <c r="B42" s="483"/>
      <c r="C42" s="317">
        <f>SUM(C43:C50)</f>
        <v>139000</v>
      </c>
      <c r="D42" s="315" t="e">
        <f t="shared" ref="D42" si="19">SUM(D43+D44+D45+D46+D47+D48+D49+D50)</f>
        <v>#REF!</v>
      </c>
      <c r="E42" s="318">
        <f>SUM(E43:E50)</f>
        <v>135800</v>
      </c>
      <c r="F42" s="318">
        <f t="shared" ref="F42:J42" si="20">SUM(F43:F50)</f>
        <v>200</v>
      </c>
      <c r="G42" s="318">
        <f t="shared" si="20"/>
        <v>0</v>
      </c>
      <c r="H42" s="318">
        <f t="shared" si="20"/>
        <v>3000</v>
      </c>
      <c r="I42" s="318">
        <f t="shared" si="20"/>
        <v>0</v>
      </c>
      <c r="J42" s="318">
        <f t="shared" si="20"/>
        <v>0</v>
      </c>
    </row>
    <row r="43" spans="1:10" x14ac:dyDescent="0.25">
      <c r="A43" s="310">
        <v>311</v>
      </c>
      <c r="B43" s="331" t="s">
        <v>49</v>
      </c>
      <c r="C43" s="316">
        <f>'[2]ZA OV'!C113</f>
        <v>86550</v>
      </c>
      <c r="D43" s="315" t="e">
        <f>SUM(#REF!)</f>
        <v>#REF!</v>
      </c>
      <c r="E43" s="312">
        <f>'[2]ZA OV'!E113</f>
        <v>86550</v>
      </c>
      <c r="F43" s="312">
        <f>'[2]ZA OV'!F113</f>
        <v>0</v>
      </c>
      <c r="G43" s="312">
        <f>'[2]ZA OV'!G113</f>
        <v>0</v>
      </c>
      <c r="H43" s="312">
        <f>'[2]ZA OV'!H113</f>
        <v>0</v>
      </c>
      <c r="I43" s="312">
        <f>'[2]ZA OV'!I113</f>
        <v>0</v>
      </c>
      <c r="J43" s="312">
        <f>'[2]ZA OV'!J113</f>
        <v>0</v>
      </c>
    </row>
    <row r="44" spans="1:10" x14ac:dyDescent="0.25">
      <c r="A44" s="310">
        <v>312</v>
      </c>
      <c r="B44" s="331" t="s">
        <v>50</v>
      </c>
      <c r="C44" s="338">
        <f>'[2]ZA OV'!C115</f>
        <v>13000</v>
      </c>
      <c r="D44" s="339" t="e">
        <f>SUM(#REF!)</f>
        <v>#REF!</v>
      </c>
      <c r="E44" s="340">
        <f>'[2]ZA OV'!E115</f>
        <v>13000</v>
      </c>
      <c r="F44" s="340">
        <f>'[2]ZA OV'!F115</f>
        <v>0</v>
      </c>
      <c r="G44" s="340">
        <f>'[2]ZA OV'!G115</f>
        <v>0</v>
      </c>
      <c r="H44" s="340">
        <f>'[2]ZA OV'!H115</f>
        <v>0</v>
      </c>
      <c r="I44" s="340">
        <f>'[2]ZA OV'!I115</f>
        <v>0</v>
      </c>
      <c r="J44" s="340">
        <f>'[2]ZA OV'!J115</f>
        <v>0</v>
      </c>
    </row>
    <row r="45" spans="1:10" x14ac:dyDescent="0.25">
      <c r="A45" s="310">
        <v>313</v>
      </c>
      <c r="B45" s="331" t="s">
        <v>51</v>
      </c>
      <c r="C45" s="338">
        <f>'[2]ZA OV'!C117</f>
        <v>14282</v>
      </c>
      <c r="D45" s="339" t="e">
        <f>SUM(#REF!)</f>
        <v>#REF!</v>
      </c>
      <c r="E45" s="340">
        <f>'[2]ZA OV'!E117</f>
        <v>14282</v>
      </c>
      <c r="F45" s="340">
        <f>'[2]ZA OV'!F117</f>
        <v>0</v>
      </c>
      <c r="G45" s="340">
        <f>'[2]ZA OV'!G117</f>
        <v>0</v>
      </c>
      <c r="H45" s="340">
        <f>'[2]ZA OV'!H117</f>
        <v>0</v>
      </c>
      <c r="I45" s="340">
        <f>'[2]ZA OV'!I117</f>
        <v>0</v>
      </c>
      <c r="J45" s="340">
        <f>'[2]ZA OV'!J117</f>
        <v>0</v>
      </c>
    </row>
    <row r="46" spans="1:10" x14ac:dyDescent="0.25">
      <c r="A46" s="310">
        <v>321</v>
      </c>
      <c r="B46" s="331" t="s">
        <v>53</v>
      </c>
      <c r="C46" s="338">
        <f>'[2]ZA OV'!C119</f>
        <v>2868</v>
      </c>
      <c r="D46" s="339" t="e">
        <f>SUM(#REF!)</f>
        <v>#REF!</v>
      </c>
      <c r="E46" s="338">
        <f>'[2]ZA OV'!E119</f>
        <v>2868</v>
      </c>
      <c r="F46" s="338">
        <f>'[2]ZA OV'!F119</f>
        <v>0</v>
      </c>
      <c r="G46" s="338">
        <f>'[2]ZA OV'!G119</f>
        <v>0</v>
      </c>
      <c r="H46" s="338">
        <f>'[2]ZA OV'!H119</f>
        <v>0</v>
      </c>
      <c r="I46" s="338">
        <f>'[2]ZA OV'!I119</f>
        <v>0</v>
      </c>
      <c r="J46" s="338">
        <f>'[2]ZA OV'!J119</f>
        <v>0</v>
      </c>
    </row>
    <row r="47" spans="1:10" x14ac:dyDescent="0.25">
      <c r="A47" s="310">
        <v>322</v>
      </c>
      <c r="B47" s="341" t="s">
        <v>54</v>
      </c>
      <c r="C47" s="338">
        <f>'[2]ZA OV'!C123</f>
        <v>4000</v>
      </c>
      <c r="D47" s="339" t="e">
        <f>SUM(#REF!)</f>
        <v>#REF!</v>
      </c>
      <c r="E47" s="340">
        <f>'[2]ZA OV'!E123</f>
        <v>4000</v>
      </c>
      <c r="F47" s="340">
        <f>'[2]ZA OV'!F123</f>
        <v>0</v>
      </c>
      <c r="G47" s="340">
        <f>'[2]ZA OV'!G123</f>
        <v>0</v>
      </c>
      <c r="H47" s="340">
        <f>'[2]ZA OV'!H123</f>
        <v>0</v>
      </c>
      <c r="I47" s="340">
        <f>'[2]ZA OV'!I123</f>
        <v>0</v>
      </c>
      <c r="J47" s="340">
        <f>'[2]ZA OV'!J123</f>
        <v>0</v>
      </c>
    </row>
    <row r="48" spans="1:10" x14ac:dyDescent="0.25">
      <c r="A48" s="310">
        <v>323</v>
      </c>
      <c r="B48" s="341" t="s">
        <v>55</v>
      </c>
      <c r="C48" s="338">
        <f>'[2]ZA OV'!C129</f>
        <v>7000</v>
      </c>
      <c r="D48" s="339" t="e">
        <f>SUM(#REF!)</f>
        <v>#REF!</v>
      </c>
      <c r="E48" s="340">
        <f>'[2]ZA OV'!E129</f>
        <v>7000</v>
      </c>
      <c r="F48" s="340">
        <f>'[2]ZA OV'!F129</f>
        <v>0</v>
      </c>
      <c r="G48" s="340">
        <f>'[2]ZA OV'!G129</f>
        <v>0</v>
      </c>
      <c r="H48" s="340">
        <f>'[2]ZA OV'!H129</f>
        <v>0</v>
      </c>
      <c r="I48" s="340">
        <f>'[2]ZA OV'!I129</f>
        <v>0</v>
      </c>
      <c r="J48" s="340">
        <f>'[2]ZA OV'!J129</f>
        <v>0</v>
      </c>
    </row>
    <row r="49" spans="1:10" x14ac:dyDescent="0.25">
      <c r="A49" s="310">
        <v>329</v>
      </c>
      <c r="B49" s="341" t="s">
        <v>56</v>
      </c>
      <c r="C49" s="338">
        <f>'[2]ZA OV'!C134</f>
        <v>10200</v>
      </c>
      <c r="D49" s="339" t="e">
        <f>SUM(#REF!)</f>
        <v>#REF!</v>
      </c>
      <c r="E49" s="340">
        <f>'[2]ZA OV'!E134</f>
        <v>7000</v>
      </c>
      <c r="F49" s="340">
        <f>'[2]ZA OV'!F134</f>
        <v>200</v>
      </c>
      <c r="G49" s="340">
        <f>'[2]ZA OV'!G134</f>
        <v>0</v>
      </c>
      <c r="H49" s="340">
        <f>'[2]ZA OV'!H134</f>
        <v>3000</v>
      </c>
      <c r="I49" s="340">
        <f>'[2]ZA OV'!I134</f>
        <v>0</v>
      </c>
      <c r="J49" s="340">
        <f>'[2]ZA OV'!J134</f>
        <v>0</v>
      </c>
    </row>
    <row r="50" spans="1:10" x14ac:dyDescent="0.25">
      <c r="A50" s="310">
        <v>343</v>
      </c>
      <c r="B50" s="341" t="s">
        <v>58</v>
      </c>
      <c r="C50" s="338">
        <f>'[2]ZA OV'!C137</f>
        <v>1100</v>
      </c>
      <c r="D50" s="339" t="e">
        <f>SUM(#REF!)</f>
        <v>#REF!</v>
      </c>
      <c r="E50" s="340">
        <f>'[2]ZA OV'!E137</f>
        <v>1100</v>
      </c>
      <c r="F50" s="340">
        <f>'[2]ZA OV'!F137</f>
        <v>0</v>
      </c>
      <c r="G50" s="340">
        <f>'[2]ZA OV'!G137</f>
        <v>0</v>
      </c>
      <c r="H50" s="340">
        <f>'[2]ZA OV'!H137</f>
        <v>0</v>
      </c>
      <c r="I50" s="340">
        <f>'[2]ZA OV'!I137</f>
        <v>0</v>
      </c>
      <c r="J50" s="340">
        <f>'[2]ZA OV'!J137</f>
        <v>0</v>
      </c>
    </row>
    <row r="51" spans="1:10" ht="14.45" customHeight="1" x14ac:dyDescent="0.25">
      <c r="A51" s="482" t="s">
        <v>151</v>
      </c>
      <c r="B51" s="483"/>
      <c r="C51" s="342">
        <f>SUM(C52)</f>
        <v>42130</v>
      </c>
      <c r="D51" s="339" t="e">
        <f t="shared" ref="D51:J51" si="21">SUM(D52)</f>
        <v>#REF!</v>
      </c>
      <c r="E51" s="307">
        <f t="shared" si="21"/>
        <v>7700</v>
      </c>
      <c r="F51" s="307">
        <f t="shared" si="21"/>
        <v>430</v>
      </c>
      <c r="G51" s="307">
        <f t="shared" si="21"/>
        <v>0</v>
      </c>
      <c r="H51" s="307">
        <f t="shared" si="21"/>
        <v>34000</v>
      </c>
      <c r="I51" s="307">
        <f t="shared" si="21"/>
        <v>0</v>
      </c>
      <c r="J51" s="307">
        <f t="shared" si="21"/>
        <v>0</v>
      </c>
    </row>
    <row r="52" spans="1:10" x14ac:dyDescent="0.25">
      <c r="A52" s="310">
        <v>422</v>
      </c>
      <c r="B52" s="341" t="s">
        <v>78</v>
      </c>
      <c r="C52" s="338">
        <f>'[2]ZA OV'!C141</f>
        <v>42130</v>
      </c>
      <c r="D52" s="339" t="e">
        <f>SUM(#REF!)</f>
        <v>#REF!</v>
      </c>
      <c r="E52" s="340">
        <f>'[2]ZA OV'!E141</f>
        <v>7700</v>
      </c>
      <c r="F52" s="340">
        <f>'[2]ZA OV'!F141</f>
        <v>430</v>
      </c>
      <c r="G52" s="340">
        <f>'[2]ZA OV'!G141</f>
        <v>0</v>
      </c>
      <c r="H52" s="340">
        <f>'[2]ZA OV'!H141</f>
        <v>34000</v>
      </c>
      <c r="I52" s="340">
        <f>'[2]ZA OV'!I141</f>
        <v>0</v>
      </c>
      <c r="J52" s="340">
        <f>'[2]ZA OV'!J141</f>
        <v>0</v>
      </c>
    </row>
    <row r="53" spans="1:10" ht="14.45" customHeight="1" x14ac:dyDescent="0.25">
      <c r="A53" s="488" t="s">
        <v>152</v>
      </c>
      <c r="B53" s="483"/>
      <c r="C53" s="342">
        <f>SUM(C54)</f>
        <v>33000</v>
      </c>
      <c r="D53" s="339" t="e">
        <f t="shared" ref="D53:J53" si="22">SUM(D54)</f>
        <v>#REF!</v>
      </c>
      <c r="E53" s="307">
        <f t="shared" si="22"/>
        <v>3000</v>
      </c>
      <c r="F53" s="307">
        <f t="shared" si="22"/>
        <v>0</v>
      </c>
      <c r="G53" s="307">
        <f t="shared" si="22"/>
        <v>0</v>
      </c>
      <c r="H53" s="307">
        <f t="shared" si="22"/>
        <v>30000</v>
      </c>
      <c r="I53" s="307">
        <f t="shared" si="22"/>
        <v>0</v>
      </c>
      <c r="J53" s="307">
        <f t="shared" si="22"/>
        <v>0</v>
      </c>
    </row>
    <row r="54" spans="1:10" ht="24.75" x14ac:dyDescent="0.25">
      <c r="A54" s="310">
        <v>424</v>
      </c>
      <c r="B54" s="343" t="s">
        <v>79</v>
      </c>
      <c r="C54" s="338">
        <f>'[2]ZA OV'!C144</f>
        <v>33000</v>
      </c>
      <c r="D54" s="339" t="e">
        <f>SUM(#REF!)</f>
        <v>#REF!</v>
      </c>
      <c r="E54" s="340">
        <f>'[2]ZA OV'!E144</f>
        <v>3000</v>
      </c>
      <c r="F54" s="340">
        <f>'[2]ZA OV'!F144</f>
        <v>0</v>
      </c>
      <c r="G54" s="340">
        <f>'[2]ZA OV'!G144</f>
        <v>0</v>
      </c>
      <c r="H54" s="340">
        <f>'[2]ZA OV'!H144</f>
        <v>30000</v>
      </c>
      <c r="I54" s="340">
        <f>'[2]ZA OV'!I144</f>
        <v>0</v>
      </c>
      <c r="J54" s="340">
        <f>'[2]ZA OV'!J144</f>
        <v>0</v>
      </c>
    </row>
    <row r="55" spans="1:10" ht="14.45" customHeight="1" x14ac:dyDescent="0.25">
      <c r="A55" s="488" t="s">
        <v>153</v>
      </c>
      <c r="B55" s="483"/>
      <c r="C55" s="342">
        <f>SUM(C56)</f>
        <v>7500</v>
      </c>
      <c r="D55" s="339" t="e">
        <f t="shared" ref="D55:J55" si="23">SUM(D56)</f>
        <v>#REF!</v>
      </c>
      <c r="E55" s="342">
        <f t="shared" si="23"/>
        <v>2000</v>
      </c>
      <c r="F55" s="342">
        <f t="shared" si="23"/>
        <v>500</v>
      </c>
      <c r="G55" s="342">
        <f t="shared" si="23"/>
        <v>0</v>
      </c>
      <c r="H55" s="342">
        <f t="shared" si="23"/>
        <v>5000</v>
      </c>
      <c r="I55" s="342">
        <f t="shared" si="23"/>
        <v>0</v>
      </c>
      <c r="J55" s="307">
        <f t="shared" si="23"/>
        <v>0</v>
      </c>
    </row>
    <row r="56" spans="1:10" ht="24.75" x14ac:dyDescent="0.25">
      <c r="A56" s="310">
        <v>426</v>
      </c>
      <c r="B56" s="343" t="s">
        <v>154</v>
      </c>
      <c r="C56" s="338">
        <f>'[2]ZA OV'!C147</f>
        <v>7500</v>
      </c>
      <c r="D56" s="339" t="e">
        <f>SUM(#REF!)</f>
        <v>#REF!</v>
      </c>
      <c r="E56" s="338">
        <f>'[2]ZA OV'!E147</f>
        <v>2000</v>
      </c>
      <c r="F56" s="338">
        <f>'[2]ZA OV'!F147</f>
        <v>500</v>
      </c>
      <c r="G56" s="338">
        <f>'[2]ZA OV'!G147</f>
        <v>0</v>
      </c>
      <c r="H56" s="338">
        <f>'[2]ZA OV'!H147</f>
        <v>5000</v>
      </c>
      <c r="I56" s="338">
        <f>'[2]ZA OV'!I147</f>
        <v>0</v>
      </c>
      <c r="J56" s="338">
        <f>'[2]ZA OV'!J147</f>
        <v>0</v>
      </c>
    </row>
    <row r="57" spans="1:10" x14ac:dyDescent="0.25">
      <c r="A57" s="344" t="s">
        <v>155</v>
      </c>
      <c r="B57" s="345"/>
      <c r="C57" s="346">
        <f>SUM(C58)</f>
        <v>103920</v>
      </c>
      <c r="D57" s="339" t="e">
        <f t="shared" ref="D57:J58" si="24">SUM(D58)</f>
        <v>#REF!</v>
      </c>
      <c r="E57" s="303">
        <f t="shared" si="24"/>
        <v>70000</v>
      </c>
      <c r="F57" s="303">
        <f t="shared" si="24"/>
        <v>0</v>
      </c>
      <c r="G57" s="303">
        <f t="shared" si="24"/>
        <v>33920</v>
      </c>
      <c r="H57" s="303">
        <f t="shared" si="24"/>
        <v>0</v>
      </c>
      <c r="I57" s="303">
        <f t="shared" si="24"/>
        <v>0</v>
      </c>
      <c r="J57" s="303">
        <f t="shared" si="24"/>
        <v>0</v>
      </c>
    </row>
    <row r="58" spans="1:10" ht="14.45" customHeight="1" x14ac:dyDescent="0.25">
      <c r="A58" s="488" t="s">
        <v>156</v>
      </c>
      <c r="B58" s="483"/>
      <c r="C58" s="342">
        <f>SUM(C59:C60)</f>
        <v>103920</v>
      </c>
      <c r="D58" s="339" t="e">
        <f t="shared" si="24"/>
        <v>#REF!</v>
      </c>
      <c r="E58" s="307">
        <f>SUM(E59:E60)</f>
        <v>70000</v>
      </c>
      <c r="F58" s="307">
        <f t="shared" ref="F58:J58" si="25">SUM(F59:F60)</f>
        <v>0</v>
      </c>
      <c r="G58" s="307">
        <f t="shared" si="25"/>
        <v>33920</v>
      </c>
      <c r="H58" s="307">
        <f t="shared" si="25"/>
        <v>0</v>
      </c>
      <c r="I58" s="307">
        <f t="shared" si="25"/>
        <v>0</v>
      </c>
      <c r="J58" s="307">
        <f t="shared" si="25"/>
        <v>0</v>
      </c>
    </row>
    <row r="59" spans="1:10" x14ac:dyDescent="0.25">
      <c r="A59" s="310">
        <v>381</v>
      </c>
      <c r="B59" s="341" t="s">
        <v>157</v>
      </c>
      <c r="C59" s="338">
        <f>'[2]ZA OV'!C151</f>
        <v>33920</v>
      </c>
      <c r="D59" s="339" t="e">
        <f>SUM(#REF!)</f>
        <v>#REF!</v>
      </c>
      <c r="E59" s="340">
        <f>'[2]ZA OV'!E151</f>
        <v>0</v>
      </c>
      <c r="F59" s="340">
        <f>'[2]ZA OV'!F151</f>
        <v>0</v>
      </c>
      <c r="G59" s="340">
        <f>'[2]ZA OV'!G151</f>
        <v>33920</v>
      </c>
      <c r="H59" s="340">
        <f>'[2]ZA OV'!H151</f>
        <v>0</v>
      </c>
      <c r="I59" s="340">
        <f>'[2]ZA OV'!I151</f>
        <v>0</v>
      </c>
      <c r="J59" s="340">
        <f>'[2]ZA OV'!J151</f>
        <v>0</v>
      </c>
    </row>
    <row r="60" spans="1:10" x14ac:dyDescent="0.25">
      <c r="A60" s="310">
        <v>382</v>
      </c>
      <c r="B60" s="341" t="s">
        <v>68</v>
      </c>
      <c r="C60" s="347">
        <f>'[2]ZA OV'!C154</f>
        <v>70000</v>
      </c>
      <c r="D60" s="339"/>
      <c r="E60" s="348">
        <f>'[2]ZA OV'!E154</f>
        <v>70000</v>
      </c>
      <c r="F60" s="348">
        <f>'[2]ZA OV'!F154</f>
        <v>0</v>
      </c>
      <c r="G60" s="348">
        <f>'[2]ZA OV'!G154</f>
        <v>0</v>
      </c>
      <c r="H60" s="348">
        <f>'[2]ZA OV'!H154</f>
        <v>0</v>
      </c>
      <c r="I60" s="348">
        <f>'[2]ZA OV'!I154</f>
        <v>0</v>
      </c>
      <c r="J60" s="348">
        <f>'[2]ZA OV'!J154</f>
        <v>0</v>
      </c>
    </row>
    <row r="61" spans="1:10" ht="14.45" customHeight="1" x14ac:dyDescent="0.25">
      <c r="A61" s="486" t="s">
        <v>158</v>
      </c>
      <c r="B61" s="487"/>
      <c r="C61" s="349">
        <f>SUM(C62)</f>
        <v>50000</v>
      </c>
      <c r="D61" s="339" t="e">
        <f t="shared" ref="D61:J62" si="26">SUM(D62)</f>
        <v>#REF!</v>
      </c>
      <c r="E61" s="350">
        <f t="shared" si="26"/>
        <v>0</v>
      </c>
      <c r="F61" s="350">
        <f t="shared" si="26"/>
        <v>0</v>
      </c>
      <c r="G61" s="350">
        <f t="shared" si="26"/>
        <v>5000</v>
      </c>
      <c r="H61" s="350">
        <f t="shared" si="26"/>
        <v>45000</v>
      </c>
      <c r="I61" s="350">
        <f t="shared" si="26"/>
        <v>0</v>
      </c>
      <c r="J61" s="350">
        <f t="shared" si="26"/>
        <v>0</v>
      </c>
    </row>
    <row r="62" spans="1:10" ht="14.45" customHeight="1" x14ac:dyDescent="0.25">
      <c r="A62" s="488" t="s">
        <v>159</v>
      </c>
      <c r="B62" s="483"/>
      <c r="C62" s="351">
        <f>SUM(C63)</f>
        <v>50000</v>
      </c>
      <c r="D62" s="339" t="e">
        <f t="shared" si="26"/>
        <v>#REF!</v>
      </c>
      <c r="E62" s="352">
        <f t="shared" si="26"/>
        <v>0</v>
      </c>
      <c r="F62" s="352">
        <f t="shared" si="26"/>
        <v>0</v>
      </c>
      <c r="G62" s="352">
        <f t="shared" si="26"/>
        <v>5000</v>
      </c>
      <c r="H62" s="352">
        <f t="shared" si="26"/>
        <v>45000</v>
      </c>
      <c r="I62" s="352">
        <f t="shared" si="26"/>
        <v>0</v>
      </c>
      <c r="J62" s="352">
        <f t="shared" si="26"/>
        <v>0</v>
      </c>
    </row>
    <row r="63" spans="1:10" x14ac:dyDescent="0.25">
      <c r="A63" s="310">
        <v>412</v>
      </c>
      <c r="B63" s="341" t="s">
        <v>160</v>
      </c>
      <c r="C63" s="347">
        <f>'[2]ZA OV'!C159</f>
        <v>50000</v>
      </c>
      <c r="D63" s="339" t="e">
        <f>SUM(#REF!)</f>
        <v>#REF!</v>
      </c>
      <c r="E63" s="348">
        <f>'[2]ZA OV'!E159</f>
        <v>0</v>
      </c>
      <c r="F63" s="348">
        <f>'[2]ZA OV'!F159</f>
        <v>0</v>
      </c>
      <c r="G63" s="348">
        <f>'[2]ZA OV'!G159</f>
        <v>5000</v>
      </c>
      <c r="H63" s="348">
        <f>'[2]ZA OV'!H159</f>
        <v>45000</v>
      </c>
      <c r="I63" s="348">
        <f>'[2]ZA OV'!I159</f>
        <v>0</v>
      </c>
      <c r="J63" s="348">
        <f>'[2]ZA OV'!J159</f>
        <v>0</v>
      </c>
    </row>
    <row r="64" spans="1:10" ht="14.45" customHeight="1" x14ac:dyDescent="0.25">
      <c r="A64" s="489" t="s">
        <v>161</v>
      </c>
      <c r="B64" s="490"/>
      <c r="C64" s="353">
        <f>SUM(C65)</f>
        <v>283180</v>
      </c>
      <c r="D64" s="354" t="e">
        <f t="shared" ref="D64:J65" si="27">SUM(D65)</f>
        <v>#REF!</v>
      </c>
      <c r="E64" s="296">
        <f t="shared" si="27"/>
        <v>83180</v>
      </c>
      <c r="F64" s="296">
        <f t="shared" si="27"/>
        <v>0</v>
      </c>
      <c r="G64" s="296">
        <f t="shared" si="27"/>
        <v>0</v>
      </c>
      <c r="H64" s="296">
        <f t="shared" si="27"/>
        <v>200000</v>
      </c>
      <c r="I64" s="296">
        <f t="shared" si="27"/>
        <v>0</v>
      </c>
      <c r="J64" s="296">
        <f t="shared" si="27"/>
        <v>0</v>
      </c>
    </row>
    <row r="65" spans="1:10" ht="14.45" customHeight="1" x14ac:dyDescent="0.25">
      <c r="A65" s="484" t="s">
        <v>162</v>
      </c>
      <c r="B65" s="485"/>
      <c r="C65" s="355">
        <f>SUM(C66)</f>
        <v>283180</v>
      </c>
      <c r="D65" s="354" t="e">
        <f t="shared" si="27"/>
        <v>#REF!</v>
      </c>
      <c r="E65" s="300">
        <f t="shared" si="27"/>
        <v>83180</v>
      </c>
      <c r="F65" s="300">
        <f t="shared" si="27"/>
        <v>0</v>
      </c>
      <c r="G65" s="300">
        <f t="shared" si="27"/>
        <v>0</v>
      </c>
      <c r="H65" s="300">
        <f t="shared" si="27"/>
        <v>200000</v>
      </c>
      <c r="I65" s="300">
        <f t="shared" si="27"/>
        <v>0</v>
      </c>
      <c r="J65" s="300">
        <f t="shared" si="27"/>
        <v>0</v>
      </c>
    </row>
    <row r="66" spans="1:10" ht="14.45" customHeight="1" x14ac:dyDescent="0.25">
      <c r="A66" s="486" t="s">
        <v>163</v>
      </c>
      <c r="B66" s="487"/>
      <c r="C66" s="346">
        <f t="shared" ref="C66:J66" si="28">SUM(C67+C69+C71)</f>
        <v>283180</v>
      </c>
      <c r="D66" s="339" t="e">
        <f t="shared" si="28"/>
        <v>#REF!</v>
      </c>
      <c r="E66" s="303">
        <f t="shared" si="28"/>
        <v>83180</v>
      </c>
      <c r="F66" s="303">
        <f t="shared" si="28"/>
        <v>0</v>
      </c>
      <c r="G66" s="303">
        <f t="shared" si="28"/>
        <v>0</v>
      </c>
      <c r="H66" s="303">
        <f t="shared" si="28"/>
        <v>200000</v>
      </c>
      <c r="I66" s="303">
        <f t="shared" si="28"/>
        <v>0</v>
      </c>
      <c r="J66" s="303">
        <f t="shared" si="28"/>
        <v>0</v>
      </c>
    </row>
    <row r="67" spans="1:10" ht="14.45" customHeight="1" x14ac:dyDescent="0.25">
      <c r="A67" s="488" t="s">
        <v>164</v>
      </c>
      <c r="B67" s="483"/>
      <c r="C67" s="342">
        <f>SUM(C68)</f>
        <v>80000</v>
      </c>
      <c r="D67" s="339" t="e">
        <f t="shared" ref="D67" si="29">SUM(D68)</f>
        <v>#REF!</v>
      </c>
      <c r="E67" s="307">
        <f>SUM(E68)</f>
        <v>80000</v>
      </c>
      <c r="F67" s="307">
        <f t="shared" ref="F67:J67" si="30">SUM(F68)</f>
        <v>0</v>
      </c>
      <c r="G67" s="307">
        <f t="shared" si="30"/>
        <v>0</v>
      </c>
      <c r="H67" s="307">
        <f t="shared" si="30"/>
        <v>0</v>
      </c>
      <c r="I67" s="307">
        <f t="shared" si="30"/>
        <v>0</v>
      </c>
      <c r="J67" s="307">
        <f t="shared" si="30"/>
        <v>0</v>
      </c>
    </row>
    <row r="68" spans="1:10" x14ac:dyDescent="0.25">
      <c r="A68" s="310">
        <v>381</v>
      </c>
      <c r="B68" s="341" t="s">
        <v>67</v>
      </c>
      <c r="C68" s="338">
        <f>'[2]ZA OV'!C165</f>
        <v>80000</v>
      </c>
      <c r="D68" s="339" t="e">
        <f>SUM(#REF!)</f>
        <v>#REF!</v>
      </c>
      <c r="E68" s="340">
        <f>'[2]ZA OV'!E165</f>
        <v>80000</v>
      </c>
      <c r="F68" s="340">
        <f>'[2]ZA OV'!F165</f>
        <v>0</v>
      </c>
      <c r="G68" s="340">
        <f>'[2]ZA OV'!G165</f>
        <v>0</v>
      </c>
      <c r="H68" s="340">
        <f>'[2]ZA OV'!H165</f>
        <v>0</v>
      </c>
      <c r="I68" s="340">
        <f>'[2]ZA OV'!I165</f>
        <v>0</v>
      </c>
      <c r="J68" s="340">
        <f>'[2]ZA OV'!J165</f>
        <v>0</v>
      </c>
    </row>
    <row r="69" spans="1:10" ht="14.45" customHeight="1" x14ac:dyDescent="0.25">
      <c r="A69" s="488" t="s">
        <v>165</v>
      </c>
      <c r="B69" s="483"/>
      <c r="C69" s="342">
        <f>SUM(C70)</f>
        <v>3180</v>
      </c>
      <c r="D69" s="339" t="e">
        <f t="shared" ref="D69:J69" si="31">SUM(D70)</f>
        <v>#REF!</v>
      </c>
      <c r="E69" s="307">
        <f t="shared" si="31"/>
        <v>3180</v>
      </c>
      <c r="F69" s="307">
        <f t="shared" si="31"/>
        <v>0</v>
      </c>
      <c r="G69" s="307">
        <f t="shared" si="31"/>
        <v>0</v>
      </c>
      <c r="H69" s="307">
        <f t="shared" si="31"/>
        <v>0</v>
      </c>
      <c r="I69" s="307">
        <f t="shared" si="31"/>
        <v>0</v>
      </c>
      <c r="J69" s="307">
        <f t="shared" si="31"/>
        <v>0</v>
      </c>
    </row>
    <row r="70" spans="1:10" x14ac:dyDescent="0.25">
      <c r="A70" s="310">
        <v>329</v>
      </c>
      <c r="B70" s="356" t="s">
        <v>56</v>
      </c>
      <c r="C70" s="338">
        <f>'[2]ZA OV'!C173</f>
        <v>3180</v>
      </c>
      <c r="D70" s="339" t="e">
        <f>SUM(#REF!)</f>
        <v>#REF!</v>
      </c>
      <c r="E70" s="340">
        <f>'[2]ZA OV'!E173</f>
        <v>3180</v>
      </c>
      <c r="F70" s="340">
        <f>'[2]ZA OV'!F173</f>
        <v>0</v>
      </c>
      <c r="G70" s="340">
        <f>'[2]ZA OV'!G173</f>
        <v>0</v>
      </c>
      <c r="H70" s="340">
        <f>'[2]ZA OV'!H173</f>
        <v>0</v>
      </c>
      <c r="I70" s="340">
        <f>'[2]ZA OV'!I173</f>
        <v>0</v>
      </c>
      <c r="J70" s="340">
        <f>'[2]ZA OV'!J173</f>
        <v>0</v>
      </c>
    </row>
    <row r="71" spans="1:10" x14ac:dyDescent="0.25">
      <c r="A71" s="332" t="s">
        <v>166</v>
      </c>
      <c r="B71" s="357"/>
      <c r="C71" s="342">
        <f>SUM(C72)</f>
        <v>200000</v>
      </c>
      <c r="D71" s="339" t="e">
        <f t="shared" ref="D71:J71" si="32">SUM(D72)</f>
        <v>#REF!</v>
      </c>
      <c r="E71" s="307">
        <f t="shared" si="32"/>
        <v>0</v>
      </c>
      <c r="F71" s="307">
        <f t="shared" si="32"/>
        <v>0</v>
      </c>
      <c r="G71" s="307">
        <f t="shared" si="32"/>
        <v>0</v>
      </c>
      <c r="H71" s="307">
        <f t="shared" si="32"/>
        <v>200000</v>
      </c>
      <c r="I71" s="307">
        <f t="shared" si="32"/>
        <v>0</v>
      </c>
      <c r="J71" s="307">
        <f t="shared" si="32"/>
        <v>0</v>
      </c>
    </row>
    <row r="72" spans="1:10" x14ac:dyDescent="0.25">
      <c r="A72" s="310">
        <v>421</v>
      </c>
      <c r="B72" s="356" t="s">
        <v>167</v>
      </c>
      <c r="C72" s="338">
        <f>'[2]ZA OV'!C177</f>
        <v>200000</v>
      </c>
      <c r="D72" s="339" t="e">
        <f>SUM(#REF!)</f>
        <v>#REF!</v>
      </c>
      <c r="E72" s="340">
        <f>'[2]ZA OV'!E177</f>
        <v>0</v>
      </c>
      <c r="F72" s="340">
        <f>'[2]ZA OV'!F177</f>
        <v>0</v>
      </c>
      <c r="G72" s="340">
        <f>'[2]ZA OV'!G177</f>
        <v>0</v>
      </c>
      <c r="H72" s="340">
        <f>'[2]ZA OV'!H177</f>
        <v>200000</v>
      </c>
      <c r="I72" s="340">
        <f>'[2]ZA OV'!I177</f>
        <v>0</v>
      </c>
      <c r="J72" s="340">
        <f>'[2]ZA OV'!J177</f>
        <v>0</v>
      </c>
    </row>
    <row r="73" spans="1:10" ht="14.45" customHeight="1" x14ac:dyDescent="0.25">
      <c r="A73" s="489" t="s">
        <v>168</v>
      </c>
      <c r="B73" s="490"/>
      <c r="C73" s="353">
        <f>SUM(C74)</f>
        <v>195000</v>
      </c>
      <c r="D73" s="354" t="e">
        <f t="shared" ref="D73:J76" si="33">SUM(D74)</f>
        <v>#REF!</v>
      </c>
      <c r="E73" s="296">
        <f t="shared" si="33"/>
        <v>195000</v>
      </c>
      <c r="F73" s="296">
        <f t="shared" si="33"/>
        <v>0</v>
      </c>
      <c r="G73" s="296">
        <f t="shared" si="33"/>
        <v>0</v>
      </c>
      <c r="H73" s="296">
        <f t="shared" si="33"/>
        <v>0</v>
      </c>
      <c r="I73" s="296">
        <f t="shared" si="33"/>
        <v>0</v>
      </c>
      <c r="J73" s="296">
        <f t="shared" si="33"/>
        <v>0</v>
      </c>
    </row>
    <row r="74" spans="1:10" x14ac:dyDescent="0.25">
      <c r="A74" s="323" t="s">
        <v>169</v>
      </c>
      <c r="B74" s="358"/>
      <c r="C74" s="355">
        <f>SUM(C75)</f>
        <v>195000</v>
      </c>
      <c r="D74" s="354" t="e">
        <f t="shared" si="33"/>
        <v>#REF!</v>
      </c>
      <c r="E74" s="300">
        <f t="shared" si="33"/>
        <v>195000</v>
      </c>
      <c r="F74" s="300">
        <f t="shared" si="33"/>
        <v>0</v>
      </c>
      <c r="G74" s="300">
        <f t="shared" si="33"/>
        <v>0</v>
      </c>
      <c r="H74" s="300">
        <f t="shared" si="33"/>
        <v>0</v>
      </c>
      <c r="I74" s="300">
        <f t="shared" si="33"/>
        <v>0</v>
      </c>
      <c r="J74" s="300">
        <f t="shared" si="33"/>
        <v>0</v>
      </c>
    </row>
    <row r="75" spans="1:10" ht="14.45" customHeight="1" x14ac:dyDescent="0.25">
      <c r="A75" s="486" t="s">
        <v>170</v>
      </c>
      <c r="B75" s="487"/>
      <c r="C75" s="346">
        <f>SUM(C76+C78)</f>
        <v>195000</v>
      </c>
      <c r="D75" s="339" t="e">
        <f t="shared" si="33"/>
        <v>#REF!</v>
      </c>
      <c r="E75" s="303">
        <f t="shared" ref="E75:J75" si="34">SUM(E76+E78)</f>
        <v>195000</v>
      </c>
      <c r="F75" s="303">
        <f t="shared" si="34"/>
        <v>0</v>
      </c>
      <c r="G75" s="303">
        <f t="shared" si="34"/>
        <v>0</v>
      </c>
      <c r="H75" s="303">
        <f t="shared" si="34"/>
        <v>0</v>
      </c>
      <c r="I75" s="303">
        <f t="shared" si="34"/>
        <v>0</v>
      </c>
      <c r="J75" s="303">
        <f t="shared" si="34"/>
        <v>0</v>
      </c>
    </row>
    <row r="76" spans="1:10" ht="14.45" customHeight="1" x14ac:dyDescent="0.25">
      <c r="A76" s="488" t="s">
        <v>171</v>
      </c>
      <c r="B76" s="483"/>
      <c r="C76" s="342">
        <f>SUM(C77)</f>
        <v>145000</v>
      </c>
      <c r="D76" s="339" t="e">
        <f t="shared" si="33"/>
        <v>#REF!</v>
      </c>
      <c r="E76" s="307">
        <f t="shared" si="33"/>
        <v>145000</v>
      </c>
      <c r="F76" s="307">
        <f t="shared" si="33"/>
        <v>0</v>
      </c>
      <c r="G76" s="307">
        <f t="shared" si="33"/>
        <v>0</v>
      </c>
      <c r="H76" s="307">
        <f t="shared" si="33"/>
        <v>0</v>
      </c>
      <c r="I76" s="307">
        <f t="shared" si="33"/>
        <v>0</v>
      </c>
      <c r="J76" s="307">
        <f t="shared" si="33"/>
        <v>0</v>
      </c>
    </row>
    <row r="77" spans="1:10" x14ac:dyDescent="0.25">
      <c r="A77" s="310">
        <v>323</v>
      </c>
      <c r="B77" s="356" t="s">
        <v>55</v>
      </c>
      <c r="C77" s="338">
        <f>'[2]ZA OV'!C183</f>
        <v>145000</v>
      </c>
      <c r="D77" s="339" t="e">
        <f>SUM(#REF!)</f>
        <v>#REF!</v>
      </c>
      <c r="E77" s="340">
        <f>'[2]ZA OV'!E183</f>
        <v>145000</v>
      </c>
      <c r="F77" s="340">
        <f>'[2]ZA OV'!F183</f>
        <v>0</v>
      </c>
      <c r="G77" s="340">
        <f>'[2]ZA OV'!G183</f>
        <v>0</v>
      </c>
      <c r="H77" s="340">
        <f>'[2]ZA OV'!H183</f>
        <v>0</v>
      </c>
      <c r="I77" s="340">
        <f>'[2]ZA OV'!I183</f>
        <v>0</v>
      </c>
      <c r="J77" s="340">
        <f>'[2]ZA OV'!J183</f>
        <v>0</v>
      </c>
    </row>
    <row r="78" spans="1:10" ht="14.45" customHeight="1" x14ac:dyDescent="0.25">
      <c r="A78" s="488" t="s">
        <v>172</v>
      </c>
      <c r="B78" s="483"/>
      <c r="C78" s="342">
        <f>SUM(C79)</f>
        <v>50000</v>
      </c>
      <c r="D78" s="339" t="e">
        <f t="shared" ref="D78" si="35">SUM(D79)</f>
        <v>#REF!</v>
      </c>
      <c r="E78" s="307">
        <f>SUM(E79)</f>
        <v>50000</v>
      </c>
      <c r="F78" s="307">
        <f t="shared" ref="F78:J78" si="36">SUM(F79)</f>
        <v>0</v>
      </c>
      <c r="G78" s="307">
        <f t="shared" si="36"/>
        <v>0</v>
      </c>
      <c r="H78" s="307">
        <f t="shared" si="36"/>
        <v>0</v>
      </c>
      <c r="I78" s="307">
        <f t="shared" si="36"/>
        <v>0</v>
      </c>
      <c r="J78" s="307">
        <f t="shared" si="36"/>
        <v>0</v>
      </c>
    </row>
    <row r="79" spans="1:10" x14ac:dyDescent="0.25">
      <c r="A79" s="310">
        <v>382</v>
      </c>
      <c r="B79" s="356" t="s">
        <v>68</v>
      </c>
      <c r="C79" s="338">
        <f>'[2]ZA OV'!C187</f>
        <v>50000</v>
      </c>
      <c r="D79" s="339" t="e">
        <f>SUM(D80:D80)</f>
        <v>#REF!</v>
      </c>
      <c r="E79" s="340">
        <f>'[2]ZA OV'!E187</f>
        <v>50000</v>
      </c>
      <c r="F79" s="340">
        <f>'[2]ZA OV'!F187</f>
        <v>0</v>
      </c>
      <c r="G79" s="340">
        <f>'[2]ZA OV'!G187</f>
        <v>0</v>
      </c>
      <c r="H79" s="340">
        <f>'[2]ZA OV'!H187</f>
        <v>0</v>
      </c>
      <c r="I79" s="340">
        <f>'[2]ZA OV'!I187</f>
        <v>0</v>
      </c>
      <c r="J79" s="340">
        <f>'[2]ZA OV'!J187</f>
        <v>0</v>
      </c>
    </row>
    <row r="80" spans="1:10" ht="14.45" customHeight="1" x14ac:dyDescent="0.25">
      <c r="A80" s="489" t="s">
        <v>173</v>
      </c>
      <c r="B80" s="490"/>
      <c r="C80" s="353">
        <f>SUM(C81)</f>
        <v>408200</v>
      </c>
      <c r="D80" s="354" t="e">
        <f t="shared" ref="D80:J80" si="37">SUM(D81)</f>
        <v>#REF!</v>
      </c>
      <c r="E80" s="296">
        <f t="shared" si="37"/>
        <v>378200</v>
      </c>
      <c r="F80" s="296">
        <f t="shared" si="37"/>
        <v>28500</v>
      </c>
      <c r="G80" s="296">
        <f t="shared" si="37"/>
        <v>0</v>
      </c>
      <c r="H80" s="296">
        <f t="shared" si="37"/>
        <v>0</v>
      </c>
      <c r="I80" s="296">
        <f t="shared" si="37"/>
        <v>0</v>
      </c>
      <c r="J80" s="296">
        <f t="shared" si="37"/>
        <v>1500</v>
      </c>
    </row>
    <row r="81" spans="1:10" ht="14.45" customHeight="1" x14ac:dyDescent="0.25">
      <c r="A81" s="484" t="s">
        <v>174</v>
      </c>
      <c r="B81" s="485"/>
      <c r="C81" s="355">
        <f t="shared" ref="C81:J81" si="38">SUM(C82+C85+C90+C95)</f>
        <v>408200</v>
      </c>
      <c r="D81" s="354" t="e">
        <f t="shared" si="38"/>
        <v>#REF!</v>
      </c>
      <c r="E81" s="300">
        <f t="shared" si="38"/>
        <v>378200</v>
      </c>
      <c r="F81" s="300">
        <f t="shared" si="38"/>
        <v>28500</v>
      </c>
      <c r="G81" s="300">
        <f t="shared" si="38"/>
        <v>0</v>
      </c>
      <c r="H81" s="300">
        <f t="shared" si="38"/>
        <v>0</v>
      </c>
      <c r="I81" s="300">
        <f t="shared" si="38"/>
        <v>0</v>
      </c>
      <c r="J81" s="300">
        <f t="shared" si="38"/>
        <v>1500</v>
      </c>
    </row>
    <row r="82" spans="1:10" ht="14.45" customHeight="1" x14ac:dyDescent="0.25">
      <c r="A82" s="486" t="s">
        <v>175</v>
      </c>
      <c r="B82" s="487"/>
      <c r="C82" s="346">
        <f>SUM(C83)</f>
        <v>38000</v>
      </c>
      <c r="D82" s="339" t="e">
        <f>SUM(D83+#REF!)</f>
        <v>#REF!</v>
      </c>
      <c r="E82" s="346">
        <f t="shared" ref="E82:J83" si="39">SUM(E83)</f>
        <v>38000</v>
      </c>
      <c r="F82" s="346">
        <f t="shared" si="39"/>
        <v>0</v>
      </c>
      <c r="G82" s="346">
        <f t="shared" si="39"/>
        <v>0</v>
      </c>
      <c r="H82" s="346">
        <f t="shared" si="39"/>
        <v>0</v>
      </c>
      <c r="I82" s="346">
        <f t="shared" si="39"/>
        <v>0</v>
      </c>
      <c r="J82" s="346">
        <f t="shared" si="39"/>
        <v>0</v>
      </c>
    </row>
    <row r="83" spans="1:10" ht="14.45" customHeight="1" x14ac:dyDescent="0.25">
      <c r="A83" s="488" t="s">
        <v>176</v>
      </c>
      <c r="B83" s="483"/>
      <c r="C83" s="342">
        <f>SUM(C84)</f>
        <v>38000</v>
      </c>
      <c r="D83" s="339" t="e">
        <f t="shared" ref="D83" si="40">SUM(D84)</f>
        <v>#REF!</v>
      </c>
      <c r="E83" s="307">
        <f>SUM(E84)</f>
        <v>38000</v>
      </c>
      <c r="F83" s="307">
        <f t="shared" si="39"/>
        <v>0</v>
      </c>
      <c r="G83" s="307">
        <f t="shared" si="39"/>
        <v>0</v>
      </c>
      <c r="H83" s="307">
        <f t="shared" si="39"/>
        <v>0</v>
      </c>
      <c r="I83" s="307">
        <f t="shared" si="39"/>
        <v>0</v>
      </c>
      <c r="J83" s="307">
        <f t="shared" si="39"/>
        <v>0</v>
      </c>
    </row>
    <row r="84" spans="1:10" x14ac:dyDescent="0.25">
      <c r="A84" s="310">
        <v>372</v>
      </c>
      <c r="B84" s="356" t="s">
        <v>177</v>
      </c>
      <c r="C84" s="338">
        <f>'[2]ZA OV'!C193</f>
        <v>38000</v>
      </c>
      <c r="D84" s="339" t="e">
        <f>SUM(#REF!)</f>
        <v>#REF!</v>
      </c>
      <c r="E84" s="340">
        <f>'[2]ZA OV'!E193</f>
        <v>38000</v>
      </c>
      <c r="F84" s="340">
        <f>'[2]ZA OV'!F193</f>
        <v>0</v>
      </c>
      <c r="G84" s="340">
        <f>'[2]ZA OV'!G193</f>
        <v>0</v>
      </c>
      <c r="H84" s="340">
        <f>'[2]ZA OV'!H193</f>
        <v>0</v>
      </c>
      <c r="I84" s="340">
        <f>'[2]ZA OV'!I193</f>
        <v>0</v>
      </c>
      <c r="J84" s="340">
        <f>'[2]ZA OV'!J193</f>
        <v>0</v>
      </c>
    </row>
    <row r="85" spans="1:10" ht="14.45" customHeight="1" x14ac:dyDescent="0.25">
      <c r="A85" s="486" t="s">
        <v>178</v>
      </c>
      <c r="B85" s="487"/>
      <c r="C85" s="346">
        <f>SUM(C86+C88)</f>
        <v>319200</v>
      </c>
      <c r="D85" s="339" t="e">
        <f t="shared" ref="D85:J88" si="41">SUM(D86)</f>
        <v>#REF!</v>
      </c>
      <c r="E85" s="303">
        <f>SUM(E86+E88)</f>
        <v>319200</v>
      </c>
      <c r="F85" s="303">
        <f t="shared" ref="F85:J85" si="42">SUM(F86+F88)</f>
        <v>0</v>
      </c>
      <c r="G85" s="303">
        <f t="shared" si="42"/>
        <v>0</v>
      </c>
      <c r="H85" s="303">
        <f t="shared" si="42"/>
        <v>0</v>
      </c>
      <c r="I85" s="303">
        <f t="shared" si="42"/>
        <v>0</v>
      </c>
      <c r="J85" s="303">
        <f t="shared" si="42"/>
        <v>0</v>
      </c>
    </row>
    <row r="86" spans="1:10" ht="14.45" customHeight="1" x14ac:dyDescent="0.25">
      <c r="A86" s="488" t="s">
        <v>179</v>
      </c>
      <c r="B86" s="483"/>
      <c r="C86" s="342">
        <f>SUM(C87)</f>
        <v>19200</v>
      </c>
      <c r="D86" s="339" t="e">
        <f t="shared" si="41"/>
        <v>#REF!</v>
      </c>
      <c r="E86" s="307">
        <f t="shared" si="41"/>
        <v>19200</v>
      </c>
      <c r="F86" s="307">
        <f t="shared" si="41"/>
        <v>0</v>
      </c>
      <c r="G86" s="307">
        <f t="shared" si="41"/>
        <v>0</v>
      </c>
      <c r="H86" s="307">
        <f t="shared" si="41"/>
        <v>0</v>
      </c>
      <c r="I86" s="307">
        <f t="shared" si="41"/>
        <v>0</v>
      </c>
      <c r="J86" s="307">
        <f t="shared" si="41"/>
        <v>0</v>
      </c>
    </row>
    <row r="87" spans="1:10" x14ac:dyDescent="0.25">
      <c r="A87" s="310">
        <v>372</v>
      </c>
      <c r="B87" s="359" t="s">
        <v>180</v>
      </c>
      <c r="C87" s="338">
        <f>'[2]ZA OV'!C201</f>
        <v>19200</v>
      </c>
      <c r="D87" s="339" t="e">
        <f>SUM(#REF!)</f>
        <v>#REF!</v>
      </c>
      <c r="E87" s="340">
        <f>'[2]ZA OV'!E201</f>
        <v>19200</v>
      </c>
      <c r="F87" s="340">
        <f>'[2]ZA OV'!F201</f>
        <v>0</v>
      </c>
      <c r="G87" s="340">
        <f>'[2]ZA OV'!G201</f>
        <v>0</v>
      </c>
      <c r="H87" s="340">
        <f>'[2]ZA OV'!H201</f>
        <v>0</v>
      </c>
      <c r="I87" s="340">
        <f>'[2]ZA OV'!I201</f>
        <v>0</v>
      </c>
      <c r="J87" s="340">
        <f>'[2]ZA OV'!J201</f>
        <v>0</v>
      </c>
    </row>
    <row r="88" spans="1:10" ht="14.45" customHeight="1" x14ac:dyDescent="0.25">
      <c r="A88" s="488" t="s">
        <v>181</v>
      </c>
      <c r="B88" s="483"/>
      <c r="C88" s="342">
        <f>SUM(C89)</f>
        <v>300000</v>
      </c>
      <c r="D88" s="339" t="e">
        <f t="shared" si="41"/>
        <v>#REF!</v>
      </c>
      <c r="E88" s="307">
        <f t="shared" si="41"/>
        <v>300000</v>
      </c>
      <c r="F88" s="307">
        <f t="shared" si="41"/>
        <v>0</v>
      </c>
      <c r="G88" s="307">
        <f t="shared" si="41"/>
        <v>0</v>
      </c>
      <c r="H88" s="307">
        <f t="shared" si="41"/>
        <v>0</v>
      </c>
      <c r="I88" s="307">
        <f t="shared" si="41"/>
        <v>0</v>
      </c>
      <c r="J88" s="307">
        <f t="shared" si="41"/>
        <v>0</v>
      </c>
    </row>
    <row r="89" spans="1:10" x14ac:dyDescent="0.25">
      <c r="A89" s="310">
        <v>382</v>
      </c>
      <c r="B89" s="359" t="s">
        <v>68</v>
      </c>
      <c r="C89" s="338">
        <f>'[2]ZA OV'!C204</f>
        <v>300000</v>
      </c>
      <c r="D89" s="339" t="e">
        <f>SUM(#REF!)</f>
        <v>#REF!</v>
      </c>
      <c r="E89" s="340">
        <f>'[2]ZA OV'!E204</f>
        <v>300000</v>
      </c>
      <c r="F89" s="340">
        <f>'[2]ZA OV'!F204</f>
        <v>0</v>
      </c>
      <c r="G89" s="340">
        <f>'[2]ZA OV'!G204</f>
        <v>0</v>
      </c>
      <c r="H89" s="340">
        <f>'[2]ZA OV'!H204</f>
        <v>0</v>
      </c>
      <c r="I89" s="340">
        <f>'[2]ZA OV'!I204</f>
        <v>0</v>
      </c>
      <c r="J89" s="340">
        <f>'[2]ZA OV'!J204</f>
        <v>0</v>
      </c>
    </row>
    <row r="90" spans="1:10" ht="14.45" customHeight="1" x14ac:dyDescent="0.25">
      <c r="A90" s="486" t="s">
        <v>182</v>
      </c>
      <c r="B90" s="487"/>
      <c r="C90" s="346">
        <f t="shared" ref="C90:J90" si="43">SUM(C91+C93)</f>
        <v>39000</v>
      </c>
      <c r="D90" s="339" t="e">
        <f t="shared" si="43"/>
        <v>#REF!</v>
      </c>
      <c r="E90" s="303">
        <f t="shared" si="43"/>
        <v>9000</v>
      </c>
      <c r="F90" s="303">
        <f t="shared" si="43"/>
        <v>28500</v>
      </c>
      <c r="G90" s="303">
        <f t="shared" si="43"/>
        <v>0</v>
      </c>
      <c r="H90" s="303">
        <f t="shared" si="43"/>
        <v>0</v>
      </c>
      <c r="I90" s="303">
        <f t="shared" si="43"/>
        <v>0</v>
      </c>
      <c r="J90" s="303">
        <f t="shared" si="43"/>
        <v>1500</v>
      </c>
    </row>
    <row r="91" spans="1:10" ht="14.45" customHeight="1" x14ac:dyDescent="0.25">
      <c r="A91" s="488" t="s">
        <v>183</v>
      </c>
      <c r="B91" s="483"/>
      <c r="C91" s="342">
        <f>SUM(C92)</f>
        <v>30000</v>
      </c>
      <c r="D91" s="339" t="e">
        <f t="shared" ref="D91:J91" si="44">SUM(D92)</f>
        <v>#REF!</v>
      </c>
      <c r="E91" s="307">
        <f t="shared" si="44"/>
        <v>0</v>
      </c>
      <c r="F91" s="307">
        <f t="shared" si="44"/>
        <v>28500</v>
      </c>
      <c r="G91" s="307">
        <f t="shared" si="44"/>
        <v>0</v>
      </c>
      <c r="H91" s="307">
        <f t="shared" si="44"/>
        <v>0</v>
      </c>
      <c r="I91" s="307">
        <f t="shared" si="44"/>
        <v>0</v>
      </c>
      <c r="J91" s="307">
        <f t="shared" si="44"/>
        <v>1500</v>
      </c>
    </row>
    <row r="92" spans="1:10" x14ac:dyDescent="0.25">
      <c r="A92" s="310">
        <v>381</v>
      </c>
      <c r="B92" s="331" t="s">
        <v>67</v>
      </c>
      <c r="C92" s="338">
        <f>'[2]ZA OV'!C208</f>
        <v>30000</v>
      </c>
      <c r="D92" s="339" t="e">
        <f>SUM(#REF!)</f>
        <v>#REF!</v>
      </c>
      <c r="E92" s="340">
        <f>'[2]ZA OV'!E208</f>
        <v>0</v>
      </c>
      <c r="F92" s="340">
        <f>'[2]ZA OV'!F208</f>
        <v>28500</v>
      </c>
      <c r="G92" s="340">
        <f>'[2]ZA OV'!G208</f>
        <v>0</v>
      </c>
      <c r="H92" s="340">
        <f>'[2]ZA OV'!H208</f>
        <v>0</v>
      </c>
      <c r="I92" s="340">
        <f>'[2]ZA OV'!I208</f>
        <v>0</v>
      </c>
      <c r="J92" s="340">
        <f>'[2]ZA OV'!J208</f>
        <v>1500</v>
      </c>
    </row>
    <row r="93" spans="1:10" ht="14.45" customHeight="1" x14ac:dyDescent="0.25">
      <c r="A93" s="488" t="s">
        <v>184</v>
      </c>
      <c r="B93" s="483"/>
      <c r="C93" s="342">
        <f>SUM(C94)</f>
        <v>9000</v>
      </c>
      <c r="D93" s="339" t="e">
        <f t="shared" ref="D93:J93" si="45">SUM(D94)</f>
        <v>#REF!</v>
      </c>
      <c r="E93" s="307">
        <f t="shared" si="45"/>
        <v>9000</v>
      </c>
      <c r="F93" s="307">
        <f t="shared" si="45"/>
        <v>0</v>
      </c>
      <c r="G93" s="307">
        <f t="shared" si="45"/>
        <v>0</v>
      </c>
      <c r="H93" s="307">
        <f t="shared" si="45"/>
        <v>0</v>
      </c>
      <c r="I93" s="307">
        <f t="shared" si="45"/>
        <v>0</v>
      </c>
      <c r="J93" s="307">
        <f t="shared" si="45"/>
        <v>0</v>
      </c>
    </row>
    <row r="94" spans="1:10" x14ac:dyDescent="0.25">
      <c r="A94" s="310">
        <v>381</v>
      </c>
      <c r="B94" s="360" t="s">
        <v>67</v>
      </c>
      <c r="C94" s="338">
        <f>'[2]ZA OV'!C211</f>
        <v>9000</v>
      </c>
      <c r="D94" s="339" t="e">
        <f>SUM(#REF!)</f>
        <v>#REF!</v>
      </c>
      <c r="E94" s="340">
        <f>'[2]ZA OV'!E211</f>
        <v>9000</v>
      </c>
      <c r="F94" s="340">
        <f>'[2]ZA OV'!F211</f>
        <v>0</v>
      </c>
      <c r="G94" s="340">
        <f>'[2]ZA OV'!G211</f>
        <v>0</v>
      </c>
      <c r="H94" s="340">
        <f>'[2]ZA OV'!H211</f>
        <v>0</v>
      </c>
      <c r="I94" s="340">
        <f>'[2]ZA OV'!I211</f>
        <v>0</v>
      </c>
      <c r="J94" s="340">
        <f>'[2]ZA OV'!J211</f>
        <v>0</v>
      </c>
    </row>
    <row r="95" spans="1:10" ht="14.45" customHeight="1" x14ac:dyDescent="0.25">
      <c r="A95" s="486" t="s">
        <v>185</v>
      </c>
      <c r="B95" s="487"/>
      <c r="C95" s="346">
        <f>SUM(C96)</f>
        <v>12000</v>
      </c>
      <c r="D95" s="339" t="e">
        <f t="shared" ref="D95:J96" si="46">SUM(D96)</f>
        <v>#REF!</v>
      </c>
      <c r="E95" s="303">
        <f t="shared" si="46"/>
        <v>12000</v>
      </c>
      <c r="F95" s="303">
        <f t="shared" si="46"/>
        <v>0</v>
      </c>
      <c r="G95" s="303">
        <f t="shared" si="46"/>
        <v>0</v>
      </c>
      <c r="H95" s="303">
        <f t="shared" si="46"/>
        <v>0</v>
      </c>
      <c r="I95" s="303">
        <f t="shared" si="46"/>
        <v>0</v>
      </c>
      <c r="J95" s="303">
        <f t="shared" si="46"/>
        <v>0</v>
      </c>
    </row>
    <row r="96" spans="1:10" ht="14.45" customHeight="1" x14ac:dyDescent="0.25">
      <c r="A96" s="488" t="s">
        <v>186</v>
      </c>
      <c r="B96" s="483"/>
      <c r="C96" s="342">
        <f>SUM(C97)</f>
        <v>12000</v>
      </c>
      <c r="D96" s="339" t="e">
        <f t="shared" si="46"/>
        <v>#REF!</v>
      </c>
      <c r="E96" s="307">
        <f t="shared" si="46"/>
        <v>12000</v>
      </c>
      <c r="F96" s="307">
        <f t="shared" si="46"/>
        <v>0</v>
      </c>
      <c r="G96" s="307">
        <f t="shared" si="46"/>
        <v>0</v>
      </c>
      <c r="H96" s="307">
        <f t="shared" si="46"/>
        <v>0</v>
      </c>
      <c r="I96" s="307">
        <f t="shared" si="46"/>
        <v>0</v>
      </c>
      <c r="J96" s="307">
        <f t="shared" si="46"/>
        <v>0</v>
      </c>
    </row>
    <row r="97" spans="1:10" x14ac:dyDescent="0.25">
      <c r="A97" s="361">
        <v>381</v>
      </c>
      <c r="B97" s="335" t="s">
        <v>67</v>
      </c>
      <c r="C97" s="362">
        <f>'[2]ZA OV'!C215</f>
        <v>12000</v>
      </c>
      <c r="D97" s="339" t="e">
        <f>SUM(#REF!)</f>
        <v>#REF!</v>
      </c>
      <c r="E97" s="363">
        <f>'[2]ZA OV'!E215</f>
        <v>12000</v>
      </c>
      <c r="F97" s="363">
        <f>'[2]ZA OV'!F215</f>
        <v>0</v>
      </c>
      <c r="G97" s="363">
        <f>'[2]ZA OV'!G215</f>
        <v>0</v>
      </c>
      <c r="H97" s="363">
        <f>'[2]ZA OV'!H215</f>
        <v>0</v>
      </c>
      <c r="I97" s="363">
        <f>'[2]ZA OV'!I215</f>
        <v>0</v>
      </c>
      <c r="J97" s="363">
        <f>'[2]ZA OV'!J215</f>
        <v>0</v>
      </c>
    </row>
    <row r="98" spans="1:10" ht="14.45" customHeight="1" x14ac:dyDescent="0.25">
      <c r="A98" s="489" t="s">
        <v>187</v>
      </c>
      <c r="B98" s="490"/>
      <c r="C98" s="353">
        <f>SUM(C99)</f>
        <v>44600</v>
      </c>
      <c r="D98" s="354" t="e">
        <f t="shared" ref="D98:J100" si="47">SUM(D99)</f>
        <v>#REF!</v>
      </c>
      <c r="E98" s="296">
        <f t="shared" si="47"/>
        <v>44600</v>
      </c>
      <c r="F98" s="296">
        <f t="shared" si="47"/>
        <v>0</v>
      </c>
      <c r="G98" s="296">
        <f t="shared" si="47"/>
        <v>0</v>
      </c>
      <c r="H98" s="296">
        <f t="shared" si="47"/>
        <v>0</v>
      </c>
      <c r="I98" s="296">
        <f t="shared" si="47"/>
        <v>0</v>
      </c>
      <c r="J98" s="296">
        <f t="shared" si="47"/>
        <v>0</v>
      </c>
    </row>
    <row r="99" spans="1:10" ht="14.45" customHeight="1" x14ac:dyDescent="0.25">
      <c r="A99" s="484" t="s">
        <v>133</v>
      </c>
      <c r="B99" s="485"/>
      <c r="C99" s="355">
        <f>SUM(C100)</f>
        <v>44600</v>
      </c>
      <c r="D99" s="354" t="e">
        <f t="shared" si="47"/>
        <v>#REF!</v>
      </c>
      <c r="E99" s="300">
        <f t="shared" si="47"/>
        <v>44600</v>
      </c>
      <c r="F99" s="300">
        <f t="shared" si="47"/>
        <v>0</v>
      </c>
      <c r="G99" s="300">
        <f t="shared" si="47"/>
        <v>0</v>
      </c>
      <c r="H99" s="300">
        <f t="shared" si="47"/>
        <v>0</v>
      </c>
      <c r="I99" s="300">
        <f t="shared" si="47"/>
        <v>0</v>
      </c>
      <c r="J99" s="300">
        <f t="shared" si="47"/>
        <v>0</v>
      </c>
    </row>
    <row r="100" spans="1:10" x14ac:dyDescent="0.25">
      <c r="A100" s="364" t="s">
        <v>188</v>
      </c>
      <c r="B100" s="365"/>
      <c r="C100" s="346">
        <f>SUM(C101)</f>
        <v>44600</v>
      </c>
      <c r="D100" s="339" t="e">
        <f t="shared" si="47"/>
        <v>#REF!</v>
      </c>
      <c r="E100" s="303">
        <f t="shared" si="47"/>
        <v>44600</v>
      </c>
      <c r="F100" s="303">
        <f t="shared" si="47"/>
        <v>0</v>
      </c>
      <c r="G100" s="303">
        <f t="shared" si="47"/>
        <v>0</v>
      </c>
      <c r="H100" s="303">
        <f t="shared" si="47"/>
        <v>0</v>
      </c>
      <c r="I100" s="303">
        <f t="shared" si="47"/>
        <v>0</v>
      </c>
      <c r="J100" s="303">
        <f t="shared" si="47"/>
        <v>0</v>
      </c>
    </row>
    <row r="101" spans="1:10" x14ac:dyDescent="0.25">
      <c r="A101" s="332" t="s">
        <v>189</v>
      </c>
      <c r="B101" s="333"/>
      <c r="C101" s="342">
        <f>SUM(C102:C104)</f>
        <v>44600</v>
      </c>
      <c r="D101" s="339" t="e">
        <f>SUM(#REF!+D102+D104+#REF!)</f>
        <v>#REF!</v>
      </c>
      <c r="E101" s="307">
        <f>SUM(E102:E104)</f>
        <v>44600</v>
      </c>
      <c r="F101" s="307">
        <f t="shared" ref="F101:J101" si="48">SUM(F102:F104)</f>
        <v>0</v>
      </c>
      <c r="G101" s="307">
        <f t="shared" si="48"/>
        <v>0</v>
      </c>
      <c r="H101" s="307">
        <f t="shared" si="48"/>
        <v>0</v>
      </c>
      <c r="I101" s="307">
        <f t="shared" si="48"/>
        <v>0</v>
      </c>
      <c r="J101" s="307">
        <f t="shared" si="48"/>
        <v>0</v>
      </c>
    </row>
    <row r="102" spans="1:10" x14ac:dyDescent="0.25">
      <c r="A102" s="310">
        <v>343</v>
      </c>
      <c r="B102" s="314" t="s">
        <v>58</v>
      </c>
      <c r="C102" s="338">
        <f>'[2]ZA OV'!C225</f>
        <v>7500</v>
      </c>
      <c r="D102" s="339" t="e">
        <f>SUM(#REF!)</f>
        <v>#REF!</v>
      </c>
      <c r="E102" s="340">
        <f>'[2]ZA OV'!E225</f>
        <v>7500</v>
      </c>
      <c r="F102" s="340">
        <f>'[2]ZA OV'!F225</f>
        <v>0</v>
      </c>
      <c r="G102" s="340">
        <f>'[2]ZA OV'!G225</f>
        <v>0</v>
      </c>
      <c r="H102" s="340">
        <f>'[2]ZA OV'!H225</f>
        <v>0</v>
      </c>
      <c r="I102" s="340">
        <f>'[2]ZA OV'!I225</f>
        <v>0</v>
      </c>
      <c r="J102" s="340">
        <f>'[2]ZA OV'!J225</f>
        <v>0</v>
      </c>
    </row>
    <row r="103" spans="1:10" x14ac:dyDescent="0.25">
      <c r="A103" s="310">
        <v>323</v>
      </c>
      <c r="B103" s="366" t="s">
        <v>55</v>
      </c>
      <c r="C103" s="330">
        <f>'[2]ZA OV'!C229</f>
        <v>36000</v>
      </c>
      <c r="D103" s="315"/>
      <c r="E103" s="330">
        <f>'[2]ZA OV'!E229</f>
        <v>36000</v>
      </c>
      <c r="F103" s="330">
        <f>'[2]ZA OV'!F229</f>
        <v>0</v>
      </c>
      <c r="G103" s="330">
        <f>'[2]ZA OV'!G229</f>
        <v>0</v>
      </c>
      <c r="H103" s="330">
        <f>'[2]ZA OV'!H229</f>
        <v>0</v>
      </c>
      <c r="I103" s="330">
        <f>'[2]ZA OV'!I229</f>
        <v>0</v>
      </c>
      <c r="J103" s="330">
        <f>'[2]ZA OV'!J229</f>
        <v>0</v>
      </c>
    </row>
    <row r="104" spans="1:10" x14ac:dyDescent="0.25">
      <c r="A104" s="310">
        <v>329</v>
      </c>
      <c r="B104" s="366" t="s">
        <v>190</v>
      </c>
      <c r="C104" s="338">
        <f>'[2]ZA OV'!C231</f>
        <v>1100</v>
      </c>
      <c r="D104" s="339" t="e">
        <f>SUM(#REF!)</f>
        <v>#REF!</v>
      </c>
      <c r="E104" s="340">
        <f>'[2]ZA OV'!E231</f>
        <v>1100</v>
      </c>
      <c r="F104" s="340">
        <f>'[2]ZA OV'!F231</f>
        <v>0</v>
      </c>
      <c r="G104" s="340">
        <f>'[2]ZA OV'!G231</f>
        <v>0</v>
      </c>
      <c r="H104" s="340">
        <f>'[2]ZA OV'!H231</f>
        <v>0</v>
      </c>
      <c r="I104" s="340">
        <f>'[2]ZA OV'!I231</f>
        <v>0</v>
      </c>
      <c r="J104" s="340">
        <f>'[2]ZA OV'!J231</f>
        <v>0</v>
      </c>
    </row>
    <row r="105" spans="1:10" ht="14.45" customHeight="1" x14ac:dyDescent="0.25">
      <c r="A105" s="495" t="s">
        <v>191</v>
      </c>
      <c r="B105" s="496"/>
      <c r="C105" s="353">
        <f>SUM(C106)</f>
        <v>424000</v>
      </c>
      <c r="D105" s="354" t="e">
        <f t="shared" ref="D105:J107" si="49">SUM(D106)</f>
        <v>#REF!</v>
      </c>
      <c r="E105" s="296">
        <f t="shared" si="49"/>
        <v>224000</v>
      </c>
      <c r="F105" s="296">
        <f t="shared" si="49"/>
        <v>0</v>
      </c>
      <c r="G105" s="296">
        <f t="shared" si="49"/>
        <v>0</v>
      </c>
      <c r="H105" s="296">
        <f t="shared" si="49"/>
        <v>200000</v>
      </c>
      <c r="I105" s="296">
        <f t="shared" si="49"/>
        <v>0</v>
      </c>
      <c r="J105" s="296">
        <f t="shared" si="49"/>
        <v>0</v>
      </c>
    </row>
    <row r="106" spans="1:10" ht="14.45" customHeight="1" x14ac:dyDescent="0.25">
      <c r="A106" s="491" t="s">
        <v>192</v>
      </c>
      <c r="B106" s="492"/>
      <c r="C106" s="355">
        <f>SUM(C107)</f>
        <v>424000</v>
      </c>
      <c r="D106" s="354" t="e">
        <f t="shared" si="49"/>
        <v>#REF!</v>
      </c>
      <c r="E106" s="300">
        <f t="shared" si="49"/>
        <v>224000</v>
      </c>
      <c r="F106" s="300">
        <f t="shared" si="49"/>
        <v>0</v>
      </c>
      <c r="G106" s="300">
        <f t="shared" si="49"/>
        <v>0</v>
      </c>
      <c r="H106" s="300">
        <f t="shared" si="49"/>
        <v>200000</v>
      </c>
      <c r="I106" s="300">
        <f t="shared" si="49"/>
        <v>0</v>
      </c>
      <c r="J106" s="300">
        <f t="shared" si="49"/>
        <v>0</v>
      </c>
    </row>
    <row r="107" spans="1:10" ht="14.45" customHeight="1" x14ac:dyDescent="0.25">
      <c r="A107" s="486" t="s">
        <v>193</v>
      </c>
      <c r="B107" s="487"/>
      <c r="C107" s="346">
        <f>SUM(C108)</f>
        <v>424000</v>
      </c>
      <c r="D107" s="339" t="e">
        <f t="shared" si="49"/>
        <v>#REF!</v>
      </c>
      <c r="E107" s="303">
        <f t="shared" si="49"/>
        <v>224000</v>
      </c>
      <c r="F107" s="303">
        <f t="shared" si="49"/>
        <v>0</v>
      </c>
      <c r="G107" s="303">
        <f t="shared" si="49"/>
        <v>0</v>
      </c>
      <c r="H107" s="303">
        <f t="shared" si="49"/>
        <v>200000</v>
      </c>
      <c r="I107" s="303">
        <f t="shared" si="49"/>
        <v>0</v>
      </c>
      <c r="J107" s="303">
        <f t="shared" si="49"/>
        <v>0</v>
      </c>
    </row>
    <row r="108" spans="1:10" ht="14.45" customHeight="1" x14ac:dyDescent="0.25">
      <c r="A108" s="488" t="s">
        <v>194</v>
      </c>
      <c r="B108" s="483"/>
      <c r="C108" s="342">
        <f>SUM(C109:C111)</f>
        <v>424000</v>
      </c>
      <c r="D108" s="339" t="e">
        <f>SUM(D109+D110)</f>
        <v>#REF!</v>
      </c>
      <c r="E108" s="307">
        <f>SUM(E109:E111)</f>
        <v>224000</v>
      </c>
      <c r="F108" s="307">
        <f t="shared" ref="F108:J108" si="50">SUM(F109:F111)</f>
        <v>0</v>
      </c>
      <c r="G108" s="307">
        <f t="shared" si="50"/>
        <v>0</v>
      </c>
      <c r="H108" s="307">
        <f t="shared" si="50"/>
        <v>200000</v>
      </c>
      <c r="I108" s="307">
        <f t="shared" si="50"/>
        <v>0</v>
      </c>
      <c r="J108" s="307">
        <f t="shared" si="50"/>
        <v>0</v>
      </c>
    </row>
    <row r="109" spans="1:10" x14ac:dyDescent="0.25">
      <c r="A109" s="310">
        <v>329</v>
      </c>
      <c r="B109" s="341" t="s">
        <v>56</v>
      </c>
      <c r="C109" s="338">
        <f>'[2]ZA OV'!C239</f>
        <v>30000</v>
      </c>
      <c r="D109" s="339" t="e">
        <f>SUM(#REF!)</f>
        <v>#REF!</v>
      </c>
      <c r="E109" s="340">
        <f>'[2]ZA OV'!E239</f>
        <v>30000</v>
      </c>
      <c r="F109" s="340">
        <f>'[2]ZA OV'!F239</f>
        <v>0</v>
      </c>
      <c r="G109" s="340">
        <f>'[2]ZA OV'!G239</f>
        <v>0</v>
      </c>
      <c r="H109" s="340">
        <f>'[2]ZA OV'!H239</f>
        <v>0</v>
      </c>
      <c r="I109" s="340">
        <f>'[2]ZA OV'!I239</f>
        <v>0</v>
      </c>
      <c r="J109" s="340">
        <f>'[2]ZA OV'!J239</f>
        <v>0</v>
      </c>
    </row>
    <row r="110" spans="1:10" x14ac:dyDescent="0.25">
      <c r="A110" s="310">
        <v>381</v>
      </c>
      <c r="B110" s="341" t="s">
        <v>67</v>
      </c>
      <c r="C110" s="338">
        <f>'[2]ZA OV'!C241</f>
        <v>194000</v>
      </c>
      <c r="D110" s="339" t="e">
        <f>SUM(#REF!)</f>
        <v>#REF!</v>
      </c>
      <c r="E110" s="340">
        <f>'[2]ZA OV'!E241</f>
        <v>194000</v>
      </c>
      <c r="F110" s="340">
        <f>'[2]ZA OV'!F241</f>
        <v>0</v>
      </c>
      <c r="G110" s="340">
        <f>'[2]ZA OV'!G241</f>
        <v>0</v>
      </c>
      <c r="H110" s="340">
        <f>'[2]ZA OV'!H241</f>
        <v>0</v>
      </c>
      <c r="I110" s="340">
        <f>'[2]ZA OV'!I241</f>
        <v>0</v>
      </c>
      <c r="J110" s="340">
        <f>'[2]ZA OV'!J241</f>
        <v>0</v>
      </c>
    </row>
    <row r="111" spans="1:10" x14ac:dyDescent="0.25">
      <c r="A111" s="367">
        <v>421</v>
      </c>
      <c r="B111" s="368" t="s">
        <v>77</v>
      </c>
      <c r="C111" s="338">
        <f>'[2]ZA OV'!C243</f>
        <v>200000</v>
      </c>
      <c r="D111" s="339" t="e">
        <f>SUM(#REF!)</f>
        <v>#REF!</v>
      </c>
      <c r="E111" s="340">
        <f>'[2]ZA OV'!E243</f>
        <v>0</v>
      </c>
      <c r="F111" s="340">
        <f>'[2]ZA OV'!F243</f>
        <v>0</v>
      </c>
      <c r="G111" s="340">
        <f>'[2]ZA OV'!G243</f>
        <v>0</v>
      </c>
      <c r="H111" s="340">
        <f>'[2]ZA OV'!H243</f>
        <v>200000</v>
      </c>
      <c r="I111" s="340">
        <f>'[2]ZA OV'!I243</f>
        <v>0</v>
      </c>
      <c r="J111" s="340">
        <f>'[2]ZA OV'!J243</f>
        <v>0</v>
      </c>
    </row>
    <row r="112" spans="1:10" x14ac:dyDescent="0.25">
      <c r="A112" s="369" t="s">
        <v>195</v>
      </c>
      <c r="B112" s="370"/>
      <c r="C112" s="353">
        <f>SUM(C113+C117)</f>
        <v>580000</v>
      </c>
      <c r="D112" s="354" t="e">
        <f t="shared" ref="D112:J114" si="51">SUM(D113)</f>
        <v>#REF!</v>
      </c>
      <c r="E112" s="296">
        <f>SUM(E113+E117)</f>
        <v>80000</v>
      </c>
      <c r="F112" s="296">
        <f t="shared" ref="F112:J112" si="52">SUM(F113+F117)</f>
        <v>0</v>
      </c>
      <c r="G112" s="296">
        <f t="shared" si="52"/>
        <v>100000</v>
      </c>
      <c r="H112" s="296">
        <f t="shared" si="52"/>
        <v>400000</v>
      </c>
      <c r="I112" s="296">
        <f t="shared" si="52"/>
        <v>0</v>
      </c>
      <c r="J112" s="296">
        <f t="shared" si="52"/>
        <v>0</v>
      </c>
    </row>
    <row r="113" spans="1:10" x14ac:dyDescent="0.25">
      <c r="A113" s="323" t="s">
        <v>196</v>
      </c>
      <c r="B113" s="358"/>
      <c r="C113" s="355">
        <f>SUM(C114)</f>
        <v>80000</v>
      </c>
      <c r="D113" s="354" t="e">
        <f t="shared" ref="D113" si="53">SUM(D114+D116)</f>
        <v>#REF!</v>
      </c>
      <c r="E113" s="300">
        <f>SUM(E114)</f>
        <v>80000</v>
      </c>
      <c r="F113" s="300">
        <f t="shared" si="51"/>
        <v>0</v>
      </c>
      <c r="G113" s="300">
        <f t="shared" si="51"/>
        <v>0</v>
      </c>
      <c r="H113" s="300">
        <f t="shared" si="51"/>
        <v>0</v>
      </c>
      <c r="I113" s="300">
        <f t="shared" si="51"/>
        <v>0</v>
      </c>
      <c r="J113" s="300">
        <f t="shared" si="51"/>
        <v>0</v>
      </c>
    </row>
    <row r="114" spans="1:10" ht="14.45" customHeight="1" x14ac:dyDescent="0.25">
      <c r="A114" s="486" t="s">
        <v>197</v>
      </c>
      <c r="B114" s="487"/>
      <c r="C114" s="346">
        <f>SUM(C115)</f>
        <v>80000</v>
      </c>
      <c r="D114" s="339">
        <v>0</v>
      </c>
      <c r="E114" s="303">
        <f>SUM(E115)</f>
        <v>80000</v>
      </c>
      <c r="F114" s="303">
        <f t="shared" si="51"/>
        <v>0</v>
      </c>
      <c r="G114" s="303">
        <f t="shared" si="51"/>
        <v>0</v>
      </c>
      <c r="H114" s="303">
        <f t="shared" si="51"/>
        <v>0</v>
      </c>
      <c r="I114" s="303">
        <f t="shared" si="51"/>
        <v>0</v>
      </c>
      <c r="J114" s="303">
        <f t="shared" si="51"/>
        <v>0</v>
      </c>
    </row>
    <row r="115" spans="1:10" ht="14.45" customHeight="1" x14ac:dyDescent="0.25">
      <c r="A115" s="493" t="s">
        <v>198</v>
      </c>
      <c r="B115" s="494"/>
      <c r="C115" s="371">
        <f>SUM(C116)</f>
        <v>80000</v>
      </c>
      <c r="D115" s="372" t="e">
        <f t="shared" ref="D115:J115" si="54">SUM(D116)</f>
        <v>#REF!</v>
      </c>
      <c r="E115" s="373">
        <f t="shared" si="54"/>
        <v>80000</v>
      </c>
      <c r="F115" s="373">
        <f t="shared" si="54"/>
        <v>0</v>
      </c>
      <c r="G115" s="373">
        <f t="shared" si="54"/>
        <v>0</v>
      </c>
      <c r="H115" s="373">
        <f t="shared" si="54"/>
        <v>0</v>
      </c>
      <c r="I115" s="373">
        <f t="shared" si="54"/>
        <v>0</v>
      </c>
      <c r="J115" s="373">
        <f t="shared" si="54"/>
        <v>0</v>
      </c>
    </row>
    <row r="116" spans="1:10" ht="48.75" x14ac:dyDescent="0.25">
      <c r="A116" s="374">
        <v>352</v>
      </c>
      <c r="B116" s="375" t="s">
        <v>199</v>
      </c>
      <c r="C116" s="346">
        <f>'[2]ZA OV'!C249</f>
        <v>80000</v>
      </c>
      <c r="D116" s="339" t="e">
        <f>SUM(#REF!)</f>
        <v>#REF!</v>
      </c>
      <c r="E116" s="303">
        <f>'[2]ZA OV'!E249</f>
        <v>80000</v>
      </c>
      <c r="F116" s="303">
        <f>'[2]ZA OV'!F249</f>
        <v>0</v>
      </c>
      <c r="G116" s="303">
        <f>'[2]ZA OV'!G249</f>
        <v>0</v>
      </c>
      <c r="H116" s="303">
        <f>'[2]ZA OV'!H249</f>
        <v>0</v>
      </c>
      <c r="I116" s="303">
        <f>'[2]ZA OV'!I249</f>
        <v>0</v>
      </c>
      <c r="J116" s="303">
        <f>'[2]ZA OV'!J249</f>
        <v>0</v>
      </c>
    </row>
    <row r="117" spans="1:10" ht="14.45" customHeight="1" x14ac:dyDescent="0.25">
      <c r="A117" s="484" t="s">
        <v>200</v>
      </c>
      <c r="B117" s="485"/>
      <c r="C117" s="376">
        <f>SUM(C118)</f>
        <v>500000</v>
      </c>
      <c r="D117" s="377"/>
      <c r="E117" s="378">
        <f>SUM(E118)</f>
        <v>0</v>
      </c>
      <c r="F117" s="378">
        <f t="shared" ref="F117:J117" si="55">SUM(F118)</f>
        <v>0</v>
      </c>
      <c r="G117" s="378">
        <f t="shared" si="55"/>
        <v>100000</v>
      </c>
      <c r="H117" s="378">
        <f t="shared" si="55"/>
        <v>400000</v>
      </c>
      <c r="I117" s="378">
        <f t="shared" si="55"/>
        <v>0</v>
      </c>
      <c r="J117" s="378">
        <f t="shared" si="55"/>
        <v>0</v>
      </c>
    </row>
    <row r="118" spans="1:10" ht="14.45" customHeight="1" x14ac:dyDescent="0.25">
      <c r="A118" s="493" t="s">
        <v>201</v>
      </c>
      <c r="B118" s="494"/>
      <c r="C118" s="371">
        <f>SUM(C119)</f>
        <v>500000</v>
      </c>
      <c r="D118" s="372">
        <f t="shared" ref="D118:J118" si="56">SUM(D119)</f>
        <v>0</v>
      </c>
      <c r="E118" s="373">
        <f t="shared" si="56"/>
        <v>0</v>
      </c>
      <c r="F118" s="373">
        <f t="shared" si="56"/>
        <v>0</v>
      </c>
      <c r="G118" s="373">
        <f t="shared" si="56"/>
        <v>100000</v>
      </c>
      <c r="H118" s="373">
        <f t="shared" si="56"/>
        <v>400000</v>
      </c>
      <c r="I118" s="373">
        <f t="shared" si="56"/>
        <v>0</v>
      </c>
      <c r="J118" s="373">
        <f t="shared" si="56"/>
        <v>0</v>
      </c>
    </row>
    <row r="119" spans="1:10" x14ac:dyDescent="0.25">
      <c r="A119" s="379">
        <v>421</v>
      </c>
      <c r="B119" s="380" t="s">
        <v>77</v>
      </c>
      <c r="C119" s="381">
        <f>'[2]ZA OV'!C253</f>
        <v>500000</v>
      </c>
      <c r="D119" s="382"/>
      <c r="E119" s="383">
        <f>'[2]ZA OV'!E253</f>
        <v>0</v>
      </c>
      <c r="F119" s="383">
        <f>'[2]ZA OV'!F253</f>
        <v>0</v>
      </c>
      <c r="G119" s="383">
        <f>'[2]ZA OV'!G253</f>
        <v>100000</v>
      </c>
      <c r="H119" s="383">
        <f>'[2]ZA OV'!H253</f>
        <v>400000</v>
      </c>
      <c r="I119" s="383">
        <f>'[2]ZA OV'!I253</f>
        <v>0</v>
      </c>
      <c r="J119" s="383">
        <f>'[2]ZA OV'!J253</f>
        <v>0</v>
      </c>
    </row>
    <row r="120" spans="1:10" ht="14.45" customHeight="1" x14ac:dyDescent="0.25">
      <c r="A120" s="489" t="s">
        <v>202</v>
      </c>
      <c r="B120" s="490"/>
      <c r="C120" s="353">
        <f t="shared" ref="C120:J120" si="57">SUM(C121+C135+C145)</f>
        <v>1321577</v>
      </c>
      <c r="D120" s="354" t="e">
        <f t="shared" si="57"/>
        <v>#REF!</v>
      </c>
      <c r="E120" s="296">
        <f t="shared" si="57"/>
        <v>616442</v>
      </c>
      <c r="F120" s="296">
        <f t="shared" si="57"/>
        <v>93309</v>
      </c>
      <c r="G120" s="296">
        <f t="shared" si="57"/>
        <v>253996</v>
      </c>
      <c r="H120" s="296">
        <f t="shared" si="57"/>
        <v>357830</v>
      </c>
      <c r="I120" s="296">
        <f t="shared" si="57"/>
        <v>0</v>
      </c>
      <c r="J120" s="296">
        <f t="shared" si="57"/>
        <v>0</v>
      </c>
    </row>
    <row r="121" spans="1:10" ht="14.45" customHeight="1" x14ac:dyDescent="0.25">
      <c r="A121" s="484" t="s">
        <v>203</v>
      </c>
      <c r="B121" s="485"/>
      <c r="C121" s="355">
        <f>SUM(C122)</f>
        <v>911177</v>
      </c>
      <c r="D121" s="354" t="e">
        <f t="shared" ref="D121:J121" si="58">SUM(D122)</f>
        <v>#REF!</v>
      </c>
      <c r="E121" s="300">
        <f t="shared" si="58"/>
        <v>211642</v>
      </c>
      <c r="F121" s="300">
        <f t="shared" si="58"/>
        <v>93309</v>
      </c>
      <c r="G121" s="300">
        <f t="shared" si="58"/>
        <v>248396</v>
      </c>
      <c r="H121" s="300">
        <f t="shared" si="58"/>
        <v>357830</v>
      </c>
      <c r="I121" s="300">
        <f t="shared" si="58"/>
        <v>0</v>
      </c>
      <c r="J121" s="300">
        <f t="shared" si="58"/>
        <v>0</v>
      </c>
    </row>
    <row r="122" spans="1:10" ht="14.45" customHeight="1" x14ac:dyDescent="0.25">
      <c r="A122" s="486" t="s">
        <v>204</v>
      </c>
      <c r="B122" s="487"/>
      <c r="C122" s="346">
        <f t="shared" ref="C122:J122" si="59">SUM(C123+C132)</f>
        <v>911177</v>
      </c>
      <c r="D122" s="339" t="e">
        <f t="shared" si="59"/>
        <v>#REF!</v>
      </c>
      <c r="E122" s="303">
        <f t="shared" si="59"/>
        <v>211642</v>
      </c>
      <c r="F122" s="303">
        <f t="shared" si="59"/>
        <v>93309</v>
      </c>
      <c r="G122" s="303">
        <f t="shared" si="59"/>
        <v>248396</v>
      </c>
      <c r="H122" s="303">
        <f t="shared" si="59"/>
        <v>357830</v>
      </c>
      <c r="I122" s="303">
        <f t="shared" si="59"/>
        <v>0</v>
      </c>
      <c r="J122" s="303">
        <f t="shared" si="59"/>
        <v>0</v>
      </c>
    </row>
    <row r="123" spans="1:10" ht="14.45" customHeight="1" x14ac:dyDescent="0.25">
      <c r="A123" s="488" t="s">
        <v>150</v>
      </c>
      <c r="B123" s="483"/>
      <c r="C123" s="342">
        <f>SUM(C124:C131)</f>
        <v>544677</v>
      </c>
      <c r="D123" s="339" t="e">
        <f>SUM(D124+D125+D126)</f>
        <v>#REF!</v>
      </c>
      <c r="E123" s="307">
        <f>SUM(E124:E131)</f>
        <v>114472</v>
      </c>
      <c r="F123" s="307">
        <f t="shared" ref="F123:J123" si="60">SUM(F124:F131)</f>
        <v>93309</v>
      </c>
      <c r="G123" s="307">
        <f t="shared" si="60"/>
        <v>248396</v>
      </c>
      <c r="H123" s="307">
        <f t="shared" si="60"/>
        <v>88500</v>
      </c>
      <c r="I123" s="307">
        <f t="shared" si="60"/>
        <v>0</v>
      </c>
      <c r="J123" s="307">
        <f t="shared" si="60"/>
        <v>0</v>
      </c>
    </row>
    <row r="124" spans="1:10" x14ac:dyDescent="0.25">
      <c r="A124" s="356">
        <v>311</v>
      </c>
      <c r="B124" s="359" t="s">
        <v>205</v>
      </c>
      <c r="C124" s="338">
        <f>'[2]ZA OV'!C259</f>
        <v>293309</v>
      </c>
      <c r="D124" s="339" t="e">
        <f>SUM(#REF!)</f>
        <v>#REF!</v>
      </c>
      <c r="E124" s="340">
        <f>'[2]ZA OV'!E259</f>
        <v>0</v>
      </c>
      <c r="F124" s="340">
        <f>'[2]ZA OV'!F259</f>
        <v>93309</v>
      </c>
      <c r="G124" s="340">
        <f>'[2]ZA OV'!G259</f>
        <v>200000</v>
      </c>
      <c r="H124" s="340">
        <f>'[2]ZA OV'!H259</f>
        <v>0</v>
      </c>
      <c r="I124" s="340">
        <f>'[2]ZA OV'!I259</f>
        <v>0</v>
      </c>
      <c r="J124" s="340">
        <f>'[2]ZA OV'!J259</f>
        <v>0</v>
      </c>
    </row>
    <row r="125" spans="1:10" x14ac:dyDescent="0.25">
      <c r="A125" s="356">
        <v>312</v>
      </c>
      <c r="B125" s="331" t="s">
        <v>50</v>
      </c>
      <c r="C125" s="338">
        <f>'[2]ZA OV'!C261</f>
        <v>52000</v>
      </c>
      <c r="D125" s="339" t="e">
        <f>SUM(#REF!)</f>
        <v>#REF!</v>
      </c>
      <c r="E125" s="340">
        <f>'[2]ZA OV'!E261</f>
        <v>52000</v>
      </c>
      <c r="F125" s="340">
        <f>'[2]ZA OV'!F261</f>
        <v>0</v>
      </c>
      <c r="G125" s="340">
        <f>'[2]ZA OV'!G261</f>
        <v>0</v>
      </c>
      <c r="H125" s="340">
        <f>'[2]ZA OV'!H261</f>
        <v>0</v>
      </c>
      <c r="I125" s="340">
        <f>'[2]ZA OV'!I261</f>
        <v>0</v>
      </c>
      <c r="J125" s="340">
        <f>'[2]ZA OV'!J261</f>
        <v>0</v>
      </c>
    </row>
    <row r="126" spans="1:10" x14ac:dyDescent="0.25">
      <c r="A126" s="356">
        <v>313</v>
      </c>
      <c r="B126" s="331" t="s">
        <v>206</v>
      </c>
      <c r="C126" s="338">
        <f>'[2]ZA OV'!C265</f>
        <v>48396</v>
      </c>
      <c r="D126" s="339" t="e">
        <f>SUM(#REF!)</f>
        <v>#REF!</v>
      </c>
      <c r="E126" s="340">
        <f>'[2]ZA OV'!E265</f>
        <v>0</v>
      </c>
      <c r="F126" s="340">
        <f>'[2]ZA OV'!F265</f>
        <v>0</v>
      </c>
      <c r="G126" s="340">
        <f>'[2]ZA OV'!G265</f>
        <v>48396</v>
      </c>
      <c r="H126" s="340">
        <f>'[2]ZA OV'!H265</f>
        <v>0</v>
      </c>
      <c r="I126" s="340">
        <f>'[2]ZA OV'!I265</f>
        <v>0</v>
      </c>
      <c r="J126" s="340">
        <f>'[2]ZA OV'!J265</f>
        <v>0</v>
      </c>
    </row>
    <row r="127" spans="1:10" x14ac:dyDescent="0.25">
      <c r="A127" s="356">
        <v>321</v>
      </c>
      <c r="B127" s="331" t="s">
        <v>53</v>
      </c>
      <c r="C127" s="316">
        <f>'[2]ZA OV'!C267</f>
        <v>5472</v>
      </c>
      <c r="D127" s="315"/>
      <c r="E127" s="384">
        <f>'[2]ZA OV'!E267</f>
        <v>5472</v>
      </c>
      <c r="F127" s="384">
        <f>'[2]ZA OV'!F267</f>
        <v>0</v>
      </c>
      <c r="G127" s="384">
        <f>'[2]ZA OV'!G267</f>
        <v>0</v>
      </c>
      <c r="H127" s="384">
        <f>'[2]ZA OV'!H267</f>
        <v>0</v>
      </c>
      <c r="I127" s="384">
        <f>'[2]ZA OV'!I267</f>
        <v>0</v>
      </c>
      <c r="J127" s="384">
        <f>'[2]ZA OV'!J267</f>
        <v>0</v>
      </c>
    </row>
    <row r="128" spans="1:10" x14ac:dyDescent="0.25">
      <c r="A128" s="356">
        <v>311</v>
      </c>
      <c r="B128" s="359" t="s">
        <v>207</v>
      </c>
      <c r="C128" s="316">
        <f>'[2]ZA OV'!C269</f>
        <v>74815</v>
      </c>
      <c r="D128" s="315" t="e">
        <f>SUM(#REF!)</f>
        <v>#REF!</v>
      </c>
      <c r="E128" s="312">
        <f>'[2]ZA OV'!E269</f>
        <v>0</v>
      </c>
      <c r="F128" s="312">
        <f>'[2]ZA OV'!F269</f>
        <v>0</v>
      </c>
      <c r="G128" s="312">
        <f>'[2]ZA OV'!G269</f>
        <v>0</v>
      </c>
      <c r="H128" s="312">
        <f>'[2]ZA OV'!H269</f>
        <v>74815</v>
      </c>
      <c r="I128" s="312">
        <f>'[2]ZA OV'!I269</f>
        <v>0</v>
      </c>
      <c r="J128" s="312">
        <f>'[2]ZA OV'!J269</f>
        <v>0</v>
      </c>
    </row>
    <row r="129" spans="1:10" x14ac:dyDescent="0.25">
      <c r="A129" s="356">
        <v>313</v>
      </c>
      <c r="B129" s="331" t="s">
        <v>208</v>
      </c>
      <c r="C129" s="316">
        <f>'[2]ZA OV'!C271</f>
        <v>13685</v>
      </c>
      <c r="D129" s="315" t="e">
        <f>SUM(#REF!)</f>
        <v>#REF!</v>
      </c>
      <c r="E129" s="312">
        <f>'[2]ZA OV'!E271</f>
        <v>0</v>
      </c>
      <c r="F129" s="312">
        <f>'[2]ZA OV'!F271</f>
        <v>0</v>
      </c>
      <c r="G129" s="312">
        <f>'[2]ZA OV'!G271</f>
        <v>0</v>
      </c>
      <c r="H129" s="312">
        <f>'[2]ZA OV'!H271</f>
        <v>13685</v>
      </c>
      <c r="I129" s="312">
        <f>'[2]ZA OV'!I271</f>
        <v>0</v>
      </c>
      <c r="J129" s="312">
        <f>'[2]ZA OV'!J271</f>
        <v>0</v>
      </c>
    </row>
    <row r="130" spans="1:10" x14ac:dyDescent="0.25">
      <c r="A130" s="356">
        <v>323</v>
      </c>
      <c r="B130" s="331" t="s">
        <v>55</v>
      </c>
      <c r="C130" s="316">
        <f>'[2]ZA OV'!C273</f>
        <v>22000</v>
      </c>
      <c r="D130" s="315"/>
      <c r="E130" s="312">
        <f>'[2]ZA OV'!E273</f>
        <v>22000</v>
      </c>
      <c r="F130" s="312">
        <f>'[2]ZA OV'!F273</f>
        <v>0</v>
      </c>
      <c r="G130" s="312">
        <f>'[2]ZA OV'!G273</f>
        <v>0</v>
      </c>
      <c r="H130" s="312">
        <f>'[2]ZA OV'!H273</f>
        <v>0</v>
      </c>
      <c r="I130" s="312">
        <f>'[2]ZA OV'!I273</f>
        <v>0</v>
      </c>
      <c r="J130" s="312">
        <f>'[2]ZA OV'!J273</f>
        <v>0</v>
      </c>
    </row>
    <row r="131" spans="1:10" x14ac:dyDescent="0.25">
      <c r="A131" s="356">
        <v>363</v>
      </c>
      <c r="B131" s="331" t="s">
        <v>209</v>
      </c>
      <c r="C131" s="316">
        <f>'[2]ZA OV'!C275</f>
        <v>35000</v>
      </c>
      <c r="D131" s="315">
        <v>0</v>
      </c>
      <c r="E131" s="384">
        <f>'[2]ZA OV'!E275</f>
        <v>35000</v>
      </c>
      <c r="F131" s="384">
        <f>'[2]ZA OV'!F275</f>
        <v>0</v>
      </c>
      <c r="G131" s="384">
        <f>'[2]ZA OV'!G275</f>
        <v>0</v>
      </c>
      <c r="H131" s="384">
        <f>'[2]ZA OV'!H275</f>
        <v>0</v>
      </c>
      <c r="I131" s="384">
        <f>'[2]ZA OV'!I275</f>
        <v>0</v>
      </c>
      <c r="J131" s="384">
        <f>'[2]ZA OV'!J275</f>
        <v>0</v>
      </c>
    </row>
    <row r="132" spans="1:10" ht="14.45" customHeight="1" x14ac:dyDescent="0.25">
      <c r="A132" s="499" t="s">
        <v>210</v>
      </c>
      <c r="B132" s="500"/>
      <c r="C132" s="342">
        <f>SUM(C133:C134)</f>
        <v>366500</v>
      </c>
      <c r="D132" s="339" t="e">
        <f t="shared" ref="D132" si="61">SUM(D133+D134)</f>
        <v>#REF!</v>
      </c>
      <c r="E132" s="307">
        <f>SUM(E133:E134)</f>
        <v>97170</v>
      </c>
      <c r="F132" s="307">
        <f t="shared" ref="F132:J132" si="62">SUM(F133:F134)</f>
        <v>0</v>
      </c>
      <c r="G132" s="307">
        <f t="shared" si="62"/>
        <v>0</v>
      </c>
      <c r="H132" s="307">
        <f t="shared" si="62"/>
        <v>269330</v>
      </c>
      <c r="I132" s="307">
        <f t="shared" si="62"/>
        <v>0</v>
      </c>
      <c r="J132" s="307">
        <f t="shared" si="62"/>
        <v>0</v>
      </c>
    </row>
    <row r="133" spans="1:10" x14ac:dyDescent="0.25">
      <c r="A133" s="356">
        <v>422</v>
      </c>
      <c r="B133" s="360" t="s">
        <v>78</v>
      </c>
      <c r="C133" s="338">
        <f>'[2]ZA OV'!C278</f>
        <v>352500</v>
      </c>
      <c r="D133" s="339" t="e">
        <f>SUM(#REF!)</f>
        <v>#REF!</v>
      </c>
      <c r="E133" s="340">
        <f>'[2]ZA OV'!E278</f>
        <v>83170</v>
      </c>
      <c r="F133" s="340">
        <f>'[2]ZA OV'!F278</f>
        <v>0</v>
      </c>
      <c r="G133" s="340">
        <f>'[2]ZA OV'!G278</f>
        <v>0</v>
      </c>
      <c r="H133" s="340">
        <f>'[2]ZA OV'!H278</f>
        <v>269330</v>
      </c>
      <c r="I133" s="340">
        <f>'[2]ZA OV'!I278</f>
        <v>0</v>
      </c>
      <c r="J133" s="340">
        <f>'[2]ZA OV'!J278</f>
        <v>0</v>
      </c>
    </row>
    <row r="134" spans="1:10" x14ac:dyDescent="0.25">
      <c r="A134" s="385">
        <v>322</v>
      </c>
      <c r="B134" s="386" t="s">
        <v>54</v>
      </c>
      <c r="C134" s="338">
        <f>'[2]ZA OV'!C281</f>
        <v>14000</v>
      </c>
      <c r="D134" s="339" t="e">
        <f>SUM(#REF!)</f>
        <v>#REF!</v>
      </c>
      <c r="E134" s="340">
        <f>'[2]ZA OV'!E281</f>
        <v>14000</v>
      </c>
      <c r="F134" s="340">
        <f>'[2]ZA OV'!F281</f>
        <v>0</v>
      </c>
      <c r="G134" s="340">
        <f>'[2]ZA OV'!G281</f>
        <v>0</v>
      </c>
      <c r="H134" s="340">
        <f>'[2]ZA OV'!H281</f>
        <v>0</v>
      </c>
      <c r="I134" s="340">
        <f>'[2]ZA OV'!I281</f>
        <v>0</v>
      </c>
      <c r="J134" s="340">
        <f>'[2]ZA OV'!J281</f>
        <v>0</v>
      </c>
    </row>
    <row r="135" spans="1:10" x14ac:dyDescent="0.25">
      <c r="A135" s="387" t="s">
        <v>196</v>
      </c>
      <c r="B135" s="388"/>
      <c r="C135" s="355">
        <f>SUM(C136)</f>
        <v>267400</v>
      </c>
      <c r="D135" s="354" t="e">
        <f t="shared" ref="D135:J135" si="63">SUM(D136)</f>
        <v>#REF!</v>
      </c>
      <c r="E135" s="300">
        <f t="shared" si="63"/>
        <v>261800</v>
      </c>
      <c r="F135" s="300">
        <f t="shared" si="63"/>
        <v>0</v>
      </c>
      <c r="G135" s="300">
        <f t="shared" si="63"/>
        <v>5600</v>
      </c>
      <c r="H135" s="300">
        <f t="shared" si="63"/>
        <v>0</v>
      </c>
      <c r="I135" s="300">
        <f t="shared" si="63"/>
        <v>0</v>
      </c>
      <c r="J135" s="300">
        <f t="shared" si="63"/>
        <v>0</v>
      </c>
    </row>
    <row r="136" spans="1:10" ht="14.45" customHeight="1" x14ac:dyDescent="0.25">
      <c r="A136" s="497" t="s">
        <v>211</v>
      </c>
      <c r="B136" s="498"/>
      <c r="C136" s="346">
        <f t="shared" ref="C136:J136" si="64">SUM(C137+C141)</f>
        <v>267400</v>
      </c>
      <c r="D136" s="339" t="e">
        <f t="shared" si="64"/>
        <v>#REF!</v>
      </c>
      <c r="E136" s="303">
        <f t="shared" si="64"/>
        <v>261800</v>
      </c>
      <c r="F136" s="303">
        <f t="shared" si="64"/>
        <v>0</v>
      </c>
      <c r="G136" s="303">
        <f t="shared" si="64"/>
        <v>5600</v>
      </c>
      <c r="H136" s="303">
        <f t="shared" si="64"/>
        <v>0</v>
      </c>
      <c r="I136" s="303">
        <f t="shared" si="64"/>
        <v>0</v>
      </c>
      <c r="J136" s="303">
        <f t="shared" si="64"/>
        <v>0</v>
      </c>
    </row>
    <row r="137" spans="1:10" ht="14.45" customHeight="1" x14ac:dyDescent="0.25">
      <c r="A137" s="499" t="s">
        <v>212</v>
      </c>
      <c r="B137" s="500"/>
      <c r="C137" s="342">
        <f>SUM(C138:C140)</f>
        <v>19200</v>
      </c>
      <c r="D137" s="339" t="e">
        <f t="shared" ref="D137" si="65">SUM(D138+D140)</f>
        <v>#REF!</v>
      </c>
      <c r="E137" s="307">
        <f>SUM(E138:E140)</f>
        <v>19200</v>
      </c>
      <c r="F137" s="307">
        <f t="shared" ref="F137:J137" si="66">SUM(F138:F140)</f>
        <v>0</v>
      </c>
      <c r="G137" s="307">
        <f t="shared" si="66"/>
        <v>0</v>
      </c>
      <c r="H137" s="307">
        <f t="shared" si="66"/>
        <v>0</v>
      </c>
      <c r="I137" s="307">
        <f t="shared" si="66"/>
        <v>0</v>
      </c>
      <c r="J137" s="307">
        <f t="shared" si="66"/>
        <v>0</v>
      </c>
    </row>
    <row r="138" spans="1:10" x14ac:dyDescent="0.25">
      <c r="A138" s="356">
        <v>322</v>
      </c>
      <c r="B138" s="359" t="s">
        <v>54</v>
      </c>
      <c r="C138" s="338">
        <f>'[2]ZA OV'!C287</f>
        <v>17500</v>
      </c>
      <c r="D138" s="339" t="e">
        <f>SUM(#REF!)</f>
        <v>#REF!</v>
      </c>
      <c r="E138" s="338">
        <f>'[2]ZA OV'!E287</f>
        <v>17500</v>
      </c>
      <c r="F138" s="338">
        <f>'[2]ZA OV'!F287</f>
        <v>0</v>
      </c>
      <c r="G138" s="338">
        <f>'[2]ZA OV'!G287</f>
        <v>0</v>
      </c>
      <c r="H138" s="338">
        <f>'[2]ZA OV'!H287</f>
        <v>0</v>
      </c>
      <c r="I138" s="338">
        <f>'[2]ZA OV'!I287</f>
        <v>0</v>
      </c>
      <c r="J138" s="338">
        <f>'[2]ZA OV'!J287</f>
        <v>0</v>
      </c>
    </row>
    <row r="139" spans="1:10" x14ac:dyDescent="0.25">
      <c r="A139" s="356">
        <v>323</v>
      </c>
      <c r="B139" s="366" t="s">
        <v>55</v>
      </c>
      <c r="C139" s="338">
        <f>'[2]ZA OV'!C294</f>
        <v>400</v>
      </c>
      <c r="D139" s="339"/>
      <c r="E139" s="338">
        <f>'[2]ZA OV'!E294</f>
        <v>400</v>
      </c>
      <c r="F139" s="338">
        <f>'[2]ZA OV'!F294</f>
        <v>0</v>
      </c>
      <c r="G139" s="338">
        <f>'[2]ZA OV'!G294</f>
        <v>0</v>
      </c>
      <c r="H139" s="338">
        <f>'[2]ZA OV'!H294</f>
        <v>0</v>
      </c>
      <c r="I139" s="338">
        <f>'[2]ZA OV'!I294</f>
        <v>0</v>
      </c>
      <c r="J139" s="338">
        <f>'[2]ZA OV'!J294</f>
        <v>0</v>
      </c>
    </row>
    <row r="140" spans="1:10" x14ac:dyDescent="0.25">
      <c r="A140" s="356">
        <v>329</v>
      </c>
      <c r="B140" s="331" t="s">
        <v>66</v>
      </c>
      <c r="C140" s="336">
        <f>'[2]ZA OV'!C296</f>
        <v>1300</v>
      </c>
      <c r="D140" s="315" t="e">
        <f>SUM(#REF!)</f>
        <v>#REF!</v>
      </c>
      <c r="E140" s="337">
        <f>'[2]ZA OV'!E296</f>
        <v>1300</v>
      </c>
      <c r="F140" s="337">
        <f>'[2]ZA OV'!F296</f>
        <v>0</v>
      </c>
      <c r="G140" s="337">
        <f>'[2]ZA OV'!G296</f>
        <v>0</v>
      </c>
      <c r="H140" s="337">
        <f>'[2]ZA OV'!H296</f>
        <v>0</v>
      </c>
      <c r="I140" s="337">
        <f>'[2]ZA OV'!I296</f>
        <v>0</v>
      </c>
      <c r="J140" s="337">
        <f>'[2]ZA OV'!J296</f>
        <v>0</v>
      </c>
    </row>
    <row r="141" spans="1:10" ht="14.45" customHeight="1" x14ac:dyDescent="0.25">
      <c r="A141" s="501" t="s">
        <v>213</v>
      </c>
      <c r="B141" s="500"/>
      <c r="C141" s="342">
        <f>SUM(C142:C144)</f>
        <v>248200</v>
      </c>
      <c r="D141" s="339" t="e">
        <f t="shared" ref="D141" si="67">SUM(D142+D143+D144)</f>
        <v>#REF!</v>
      </c>
      <c r="E141" s="307">
        <f>SUM(E142:E144)</f>
        <v>242600</v>
      </c>
      <c r="F141" s="307">
        <f t="shared" ref="F141:J141" si="68">SUM(F142:F144)</f>
        <v>0</v>
      </c>
      <c r="G141" s="307">
        <f t="shared" si="68"/>
        <v>5600</v>
      </c>
      <c r="H141" s="307">
        <f t="shared" si="68"/>
        <v>0</v>
      </c>
      <c r="I141" s="307">
        <f t="shared" si="68"/>
        <v>0</v>
      </c>
      <c r="J141" s="307">
        <f t="shared" si="68"/>
        <v>0</v>
      </c>
    </row>
    <row r="142" spans="1:10" x14ac:dyDescent="0.25">
      <c r="A142" s="356">
        <v>322</v>
      </c>
      <c r="B142" s="359" t="s">
        <v>54</v>
      </c>
      <c r="C142" s="338">
        <f>'[2]ZA OV'!C299</f>
        <v>78500</v>
      </c>
      <c r="D142" s="339" t="e">
        <f>SUM(#REF!)</f>
        <v>#REF!</v>
      </c>
      <c r="E142" s="340">
        <f>'[2]ZA OV'!E299</f>
        <v>78500</v>
      </c>
      <c r="F142" s="340">
        <f>'[2]ZA OV'!F299</f>
        <v>0</v>
      </c>
      <c r="G142" s="340">
        <f>'[2]ZA OV'!G299</f>
        <v>0</v>
      </c>
      <c r="H142" s="340">
        <f>'[2]ZA OV'!H299</f>
        <v>0</v>
      </c>
      <c r="I142" s="340">
        <f>'[2]ZA OV'!I299</f>
        <v>0</v>
      </c>
      <c r="J142" s="340">
        <f>'[2]ZA OV'!J299</f>
        <v>0</v>
      </c>
    </row>
    <row r="143" spans="1:10" x14ac:dyDescent="0.25">
      <c r="A143" s="356">
        <v>323</v>
      </c>
      <c r="B143" s="366" t="s">
        <v>55</v>
      </c>
      <c r="C143" s="338">
        <f>'[2]ZA OV'!C307</f>
        <v>164100</v>
      </c>
      <c r="D143" s="339" t="e">
        <f>SUM(#REF!)</f>
        <v>#REF!</v>
      </c>
      <c r="E143" s="340">
        <f>'[2]ZA OV'!E307</f>
        <v>164100</v>
      </c>
      <c r="F143" s="340">
        <f>'[2]ZA OV'!F307</f>
        <v>0</v>
      </c>
      <c r="G143" s="340">
        <f>'[2]ZA OV'!G307</f>
        <v>0</v>
      </c>
      <c r="H143" s="340">
        <f>'[2]ZA OV'!H307</f>
        <v>0</v>
      </c>
      <c r="I143" s="340">
        <f>'[2]ZA OV'!I307</f>
        <v>0</v>
      </c>
      <c r="J143" s="340">
        <f>'[2]ZA OV'!J307</f>
        <v>0</v>
      </c>
    </row>
    <row r="144" spans="1:10" x14ac:dyDescent="0.25">
      <c r="A144" s="356">
        <v>329</v>
      </c>
      <c r="B144" s="311" t="s">
        <v>190</v>
      </c>
      <c r="C144" s="338">
        <f>'[2]ZA OV'!C316</f>
        <v>5600</v>
      </c>
      <c r="D144" s="339" t="e">
        <f>SUM(#REF!)</f>
        <v>#REF!</v>
      </c>
      <c r="E144" s="340">
        <f>'[2]ZA OV'!E316</f>
        <v>0</v>
      </c>
      <c r="F144" s="340">
        <f>'[2]ZA OV'!F316</f>
        <v>0</v>
      </c>
      <c r="G144" s="340">
        <f>'[2]ZA OV'!G316</f>
        <v>5600</v>
      </c>
      <c r="H144" s="340">
        <f>'[2]ZA OV'!H316</f>
        <v>0</v>
      </c>
      <c r="I144" s="340">
        <f>'[2]ZA OV'!I316</f>
        <v>0</v>
      </c>
      <c r="J144" s="340">
        <f>'[2]ZA OV'!J316</f>
        <v>0</v>
      </c>
    </row>
    <row r="145" spans="1:10" ht="14.45" customHeight="1" x14ac:dyDescent="0.25">
      <c r="A145" s="502" t="s">
        <v>214</v>
      </c>
      <c r="B145" s="503"/>
      <c r="C145" s="355">
        <f>SUM(C146)</f>
        <v>143000</v>
      </c>
      <c r="D145" s="354" t="e">
        <f t="shared" ref="D145:J146" si="69">SUM(D146)</f>
        <v>#REF!</v>
      </c>
      <c r="E145" s="300">
        <f t="shared" si="69"/>
        <v>143000</v>
      </c>
      <c r="F145" s="300">
        <f t="shared" si="69"/>
        <v>0</v>
      </c>
      <c r="G145" s="300">
        <f t="shared" si="69"/>
        <v>0</v>
      </c>
      <c r="H145" s="300">
        <f t="shared" si="69"/>
        <v>0</v>
      </c>
      <c r="I145" s="300">
        <f t="shared" si="69"/>
        <v>0</v>
      </c>
      <c r="J145" s="300">
        <f t="shared" si="69"/>
        <v>0</v>
      </c>
    </row>
    <row r="146" spans="1:10" ht="14.45" customHeight="1" x14ac:dyDescent="0.25">
      <c r="A146" s="497" t="s">
        <v>215</v>
      </c>
      <c r="B146" s="498"/>
      <c r="C146" s="346">
        <f>SUM(C147)</f>
        <v>143000</v>
      </c>
      <c r="D146" s="339" t="e">
        <f t="shared" si="69"/>
        <v>#REF!</v>
      </c>
      <c r="E146" s="303">
        <f t="shared" si="69"/>
        <v>143000</v>
      </c>
      <c r="F146" s="303">
        <f t="shared" si="69"/>
        <v>0</v>
      </c>
      <c r="G146" s="303">
        <f t="shared" si="69"/>
        <v>0</v>
      </c>
      <c r="H146" s="303">
        <f t="shared" si="69"/>
        <v>0</v>
      </c>
      <c r="I146" s="303">
        <f t="shared" si="69"/>
        <v>0</v>
      </c>
      <c r="J146" s="303">
        <f t="shared" si="69"/>
        <v>0</v>
      </c>
    </row>
    <row r="147" spans="1:10" x14ac:dyDescent="0.25">
      <c r="A147" s="357" t="s">
        <v>216</v>
      </c>
      <c r="B147" s="389"/>
      <c r="C147" s="342">
        <f>SUM(C148:C150)</f>
        <v>143000</v>
      </c>
      <c r="D147" s="339" t="e">
        <f>SUM(D148+D149)</f>
        <v>#REF!</v>
      </c>
      <c r="E147" s="307">
        <f>SUM(E148:E150)</f>
        <v>143000</v>
      </c>
      <c r="F147" s="307">
        <f t="shared" ref="F147:J147" si="70">SUM(F148:F150)</f>
        <v>0</v>
      </c>
      <c r="G147" s="307">
        <f t="shared" si="70"/>
        <v>0</v>
      </c>
      <c r="H147" s="307">
        <f t="shared" si="70"/>
        <v>0</v>
      </c>
      <c r="I147" s="307">
        <f t="shared" si="70"/>
        <v>0</v>
      </c>
      <c r="J147" s="307">
        <f t="shared" si="70"/>
        <v>0</v>
      </c>
    </row>
    <row r="148" spans="1:10" x14ac:dyDescent="0.25">
      <c r="A148" s="356">
        <v>322</v>
      </c>
      <c r="B148" s="359" t="s">
        <v>54</v>
      </c>
      <c r="C148" s="338">
        <f>'[2]ZA OV'!C321</f>
        <v>83000</v>
      </c>
      <c r="D148" s="339" t="e">
        <f>SUM(#REF!)</f>
        <v>#REF!</v>
      </c>
      <c r="E148" s="340">
        <f>'[2]ZA OV'!E321</f>
        <v>83000</v>
      </c>
      <c r="F148" s="340">
        <f>'[2]ZA OV'!F321</f>
        <v>0</v>
      </c>
      <c r="G148" s="340">
        <f>'[2]ZA OV'!G321</f>
        <v>0</v>
      </c>
      <c r="H148" s="340">
        <f>'[2]ZA OV'!H321</f>
        <v>0</v>
      </c>
      <c r="I148" s="340">
        <f>'[2]ZA OV'!I321</f>
        <v>0</v>
      </c>
      <c r="J148" s="340">
        <f>'[2]ZA OV'!J321</f>
        <v>0</v>
      </c>
    </row>
    <row r="149" spans="1:10" x14ac:dyDescent="0.25">
      <c r="A149" s="356">
        <v>323</v>
      </c>
      <c r="B149" s="311" t="s">
        <v>55</v>
      </c>
      <c r="C149" s="338">
        <f>'[2]ZA OV'!C323</f>
        <v>40000</v>
      </c>
      <c r="D149" s="339" t="e">
        <f>SUM(#REF!)</f>
        <v>#REF!</v>
      </c>
      <c r="E149" s="340">
        <f>'[2]ZA OV'!E323</f>
        <v>40000</v>
      </c>
      <c r="F149" s="340">
        <f>'[2]ZA OV'!F323</f>
        <v>0</v>
      </c>
      <c r="G149" s="340">
        <f>'[2]ZA OV'!G323</f>
        <v>0</v>
      </c>
      <c r="H149" s="340">
        <f>'[2]ZA OV'!H323</f>
        <v>0</v>
      </c>
      <c r="I149" s="340">
        <f>'[2]ZA OV'!I323</f>
        <v>0</v>
      </c>
      <c r="J149" s="340">
        <f>'[2]ZA OV'!J323</f>
        <v>0</v>
      </c>
    </row>
    <row r="150" spans="1:10" ht="24.75" x14ac:dyDescent="0.25">
      <c r="A150" s="356">
        <v>451</v>
      </c>
      <c r="B150" s="311" t="s">
        <v>217</v>
      </c>
      <c r="C150" s="338">
        <f>'[2]ZA OV'!C325</f>
        <v>20000</v>
      </c>
      <c r="D150" s="339"/>
      <c r="E150" s="340">
        <f>'[2]ZA OV'!E325</f>
        <v>20000</v>
      </c>
      <c r="F150" s="340">
        <f>'[2]ZA OV'!F325</f>
        <v>0</v>
      </c>
      <c r="G150" s="340">
        <f>'[2]ZA OV'!G325</f>
        <v>0</v>
      </c>
      <c r="H150" s="340">
        <f>'[2]ZA OV'!H325</f>
        <v>0</v>
      </c>
      <c r="I150" s="340">
        <f>'[2]ZA OV'!I325</f>
        <v>0</v>
      </c>
      <c r="J150" s="340">
        <f>'[2]ZA OV'!J325</f>
        <v>0</v>
      </c>
    </row>
    <row r="151" spans="1:10" ht="14.45" customHeight="1" x14ac:dyDescent="0.25">
      <c r="A151" s="504" t="s">
        <v>218</v>
      </c>
      <c r="B151" s="505"/>
      <c r="C151" s="353">
        <f t="shared" ref="C151:J151" si="71">SUM(C152+C156+C163)</f>
        <v>3815600</v>
      </c>
      <c r="D151" s="353" t="e">
        <f t="shared" si="71"/>
        <v>#REF!</v>
      </c>
      <c r="E151" s="296">
        <f t="shared" si="71"/>
        <v>841536</v>
      </c>
      <c r="F151" s="296">
        <f t="shared" si="71"/>
        <v>150000</v>
      </c>
      <c r="G151" s="296">
        <f t="shared" si="71"/>
        <v>227714</v>
      </c>
      <c r="H151" s="296">
        <f t="shared" si="71"/>
        <v>2141350</v>
      </c>
      <c r="I151" s="296">
        <f t="shared" si="71"/>
        <v>200000.00000000006</v>
      </c>
      <c r="J151" s="296">
        <f t="shared" si="71"/>
        <v>255000</v>
      </c>
    </row>
    <row r="152" spans="1:10" x14ac:dyDescent="0.25">
      <c r="A152" s="390" t="s">
        <v>196</v>
      </c>
      <c r="B152" s="391"/>
      <c r="C152" s="355">
        <f>SUM(C153)</f>
        <v>1244100</v>
      </c>
      <c r="D152" s="354" t="e">
        <f t="shared" ref="D152:J154" si="72">SUM(D153)</f>
        <v>#REF!</v>
      </c>
      <c r="E152" s="300">
        <f t="shared" si="72"/>
        <v>95516</v>
      </c>
      <c r="F152" s="300">
        <f t="shared" si="72"/>
        <v>0</v>
      </c>
      <c r="G152" s="300">
        <f t="shared" si="72"/>
        <v>77714</v>
      </c>
      <c r="H152" s="300">
        <f t="shared" si="72"/>
        <v>870870</v>
      </c>
      <c r="I152" s="300">
        <f t="shared" si="72"/>
        <v>200000.00000000006</v>
      </c>
      <c r="J152" s="300">
        <f t="shared" si="72"/>
        <v>0</v>
      </c>
    </row>
    <row r="153" spans="1:10" ht="14.45" customHeight="1" x14ac:dyDescent="0.25">
      <c r="A153" s="497" t="s">
        <v>219</v>
      </c>
      <c r="B153" s="498"/>
      <c r="C153" s="346">
        <f>SUM(C154)</f>
        <v>1244100</v>
      </c>
      <c r="D153" s="339" t="e">
        <f t="shared" si="72"/>
        <v>#REF!</v>
      </c>
      <c r="E153" s="303">
        <f t="shared" si="72"/>
        <v>95516</v>
      </c>
      <c r="F153" s="303">
        <f t="shared" si="72"/>
        <v>0</v>
      </c>
      <c r="G153" s="303">
        <f t="shared" si="72"/>
        <v>77714</v>
      </c>
      <c r="H153" s="303">
        <f t="shared" si="72"/>
        <v>870870</v>
      </c>
      <c r="I153" s="303">
        <f t="shared" si="72"/>
        <v>200000.00000000006</v>
      </c>
      <c r="J153" s="303">
        <f t="shared" si="72"/>
        <v>0</v>
      </c>
    </row>
    <row r="154" spans="1:10" ht="14.45" customHeight="1" x14ac:dyDescent="0.25">
      <c r="A154" s="499" t="s">
        <v>220</v>
      </c>
      <c r="B154" s="500"/>
      <c r="C154" s="342">
        <f>SUM(C155)</f>
        <v>1244100</v>
      </c>
      <c r="D154" s="339" t="e">
        <f t="shared" si="72"/>
        <v>#REF!</v>
      </c>
      <c r="E154" s="307">
        <f t="shared" si="72"/>
        <v>95516</v>
      </c>
      <c r="F154" s="307">
        <f t="shared" si="72"/>
        <v>0</v>
      </c>
      <c r="G154" s="307">
        <f t="shared" si="72"/>
        <v>77714</v>
      </c>
      <c r="H154" s="307">
        <f t="shared" si="72"/>
        <v>870870</v>
      </c>
      <c r="I154" s="307">
        <f t="shared" si="72"/>
        <v>200000.00000000006</v>
      </c>
      <c r="J154" s="307">
        <f t="shared" si="72"/>
        <v>0</v>
      </c>
    </row>
    <row r="155" spans="1:10" x14ac:dyDescent="0.25">
      <c r="A155" s="356">
        <v>421</v>
      </c>
      <c r="B155" s="359" t="s">
        <v>77</v>
      </c>
      <c r="C155" s="338">
        <f>'[2]ZA OV'!C331</f>
        <v>1244100</v>
      </c>
      <c r="D155" s="339" t="e">
        <f>SUM(#REF!)</f>
        <v>#REF!</v>
      </c>
      <c r="E155" s="338">
        <f>'[2]ZA OV'!E331</f>
        <v>95516</v>
      </c>
      <c r="F155" s="338">
        <f>'[2]ZA OV'!F331</f>
        <v>0</v>
      </c>
      <c r="G155" s="338">
        <f>'[2]ZA OV'!G331</f>
        <v>77714</v>
      </c>
      <c r="H155" s="338">
        <f>'[2]ZA OV'!H331</f>
        <v>870870</v>
      </c>
      <c r="I155" s="338">
        <f>'[2]ZA OV'!I331</f>
        <v>200000.00000000006</v>
      </c>
      <c r="J155" s="338">
        <f>'[2]ZA OV'!J331</f>
        <v>0</v>
      </c>
    </row>
    <row r="156" spans="1:10" ht="14.45" customHeight="1" x14ac:dyDescent="0.25">
      <c r="A156" s="502" t="s">
        <v>214</v>
      </c>
      <c r="B156" s="503"/>
      <c r="C156" s="355">
        <f>SUM(C160+C157)</f>
        <v>2546000</v>
      </c>
      <c r="D156" s="354" t="e">
        <f>SUM(#REF!+#REF!)</f>
        <v>#REF!</v>
      </c>
      <c r="E156" s="300">
        <f>SUM(E160+E157)</f>
        <v>720520</v>
      </c>
      <c r="F156" s="300">
        <f t="shared" ref="F156:J156" si="73">SUM(F160+F157)</f>
        <v>150000</v>
      </c>
      <c r="G156" s="300">
        <f t="shared" si="73"/>
        <v>150000</v>
      </c>
      <c r="H156" s="300">
        <f t="shared" si="73"/>
        <v>1270480</v>
      </c>
      <c r="I156" s="300">
        <f t="shared" si="73"/>
        <v>0</v>
      </c>
      <c r="J156" s="300">
        <f t="shared" si="73"/>
        <v>255000</v>
      </c>
    </row>
    <row r="157" spans="1:10" ht="14.45" customHeight="1" x14ac:dyDescent="0.25">
      <c r="A157" s="497" t="s">
        <v>221</v>
      </c>
      <c r="B157" s="498"/>
      <c r="C157" s="346">
        <f>SUM(C158)</f>
        <v>153000</v>
      </c>
      <c r="D157" s="339" t="e">
        <f t="shared" ref="D157:J161" si="74">SUM(D158)</f>
        <v>#REF!</v>
      </c>
      <c r="E157" s="303">
        <f t="shared" si="74"/>
        <v>30600</v>
      </c>
      <c r="F157" s="303">
        <f t="shared" si="74"/>
        <v>0</v>
      </c>
      <c r="G157" s="303">
        <f t="shared" si="74"/>
        <v>0</v>
      </c>
      <c r="H157" s="303">
        <f t="shared" si="74"/>
        <v>122400</v>
      </c>
      <c r="I157" s="303">
        <f t="shared" si="74"/>
        <v>0</v>
      </c>
      <c r="J157" s="303">
        <f t="shared" si="74"/>
        <v>0</v>
      </c>
    </row>
    <row r="158" spans="1:10" ht="14.45" customHeight="1" x14ac:dyDescent="0.25">
      <c r="A158" s="499" t="s">
        <v>222</v>
      </c>
      <c r="B158" s="500"/>
      <c r="C158" s="342">
        <f>SUM(C159)</f>
        <v>153000</v>
      </c>
      <c r="D158" s="339" t="e">
        <f t="shared" si="74"/>
        <v>#REF!</v>
      </c>
      <c r="E158" s="307">
        <f t="shared" si="74"/>
        <v>30600</v>
      </c>
      <c r="F158" s="307">
        <f t="shared" si="74"/>
        <v>0</v>
      </c>
      <c r="G158" s="307">
        <f t="shared" si="74"/>
        <v>0</v>
      </c>
      <c r="H158" s="307">
        <f t="shared" si="74"/>
        <v>122400</v>
      </c>
      <c r="I158" s="307">
        <f t="shared" si="74"/>
        <v>0</v>
      </c>
      <c r="J158" s="307">
        <f t="shared" si="74"/>
        <v>0</v>
      </c>
    </row>
    <row r="159" spans="1:10" x14ac:dyDescent="0.25">
      <c r="A159" s="341">
        <v>426</v>
      </c>
      <c r="B159" s="331" t="s">
        <v>80</v>
      </c>
      <c r="C159" s="347">
        <f>'[2]ZA OV'!C344</f>
        <v>153000</v>
      </c>
      <c r="D159" s="339" t="e">
        <f t="shared" si="74"/>
        <v>#REF!</v>
      </c>
      <c r="E159" s="348">
        <f>'[2]ZA OV'!E344</f>
        <v>30600</v>
      </c>
      <c r="F159" s="348">
        <f>'[2]ZA OV'!F344</f>
        <v>0</v>
      </c>
      <c r="G159" s="348">
        <f>'[2]ZA OV'!G344</f>
        <v>0</v>
      </c>
      <c r="H159" s="348">
        <f>'[2]ZA OV'!H344</f>
        <v>122400</v>
      </c>
      <c r="I159" s="348">
        <f>'[2]ZA OV'!I344</f>
        <v>0</v>
      </c>
      <c r="J159" s="348">
        <f>'[2]ZA OV'!J344</f>
        <v>0</v>
      </c>
    </row>
    <row r="160" spans="1:10" ht="14.45" customHeight="1" x14ac:dyDescent="0.25">
      <c r="A160" s="497" t="s">
        <v>223</v>
      </c>
      <c r="B160" s="498"/>
      <c r="C160" s="349">
        <f>SUM(C161)</f>
        <v>2393000</v>
      </c>
      <c r="D160" s="339" t="e">
        <f t="shared" si="74"/>
        <v>#REF!</v>
      </c>
      <c r="E160" s="350">
        <f t="shared" si="74"/>
        <v>689920</v>
      </c>
      <c r="F160" s="350">
        <f t="shared" si="74"/>
        <v>150000</v>
      </c>
      <c r="G160" s="350">
        <f t="shared" si="74"/>
        <v>150000</v>
      </c>
      <c r="H160" s="350">
        <f t="shared" si="74"/>
        <v>1148080</v>
      </c>
      <c r="I160" s="350">
        <f t="shared" si="74"/>
        <v>0</v>
      </c>
      <c r="J160" s="350">
        <f t="shared" si="74"/>
        <v>255000</v>
      </c>
    </row>
    <row r="161" spans="1:10" ht="14.45" customHeight="1" x14ac:dyDescent="0.25">
      <c r="A161" s="499" t="s">
        <v>224</v>
      </c>
      <c r="B161" s="500"/>
      <c r="C161" s="351">
        <f>SUM(C162)</f>
        <v>2393000</v>
      </c>
      <c r="D161" s="339" t="e">
        <f t="shared" si="74"/>
        <v>#REF!</v>
      </c>
      <c r="E161" s="352">
        <f t="shared" si="74"/>
        <v>689920</v>
      </c>
      <c r="F161" s="352">
        <f t="shared" si="74"/>
        <v>150000</v>
      </c>
      <c r="G161" s="352">
        <f t="shared" si="74"/>
        <v>150000</v>
      </c>
      <c r="H161" s="352">
        <f t="shared" si="74"/>
        <v>1148080</v>
      </c>
      <c r="I161" s="352">
        <f t="shared" si="74"/>
        <v>0</v>
      </c>
      <c r="J161" s="352">
        <f t="shared" si="74"/>
        <v>255000</v>
      </c>
    </row>
    <row r="162" spans="1:10" x14ac:dyDescent="0.25">
      <c r="A162" s="341">
        <v>421</v>
      </c>
      <c r="B162" s="359" t="s">
        <v>77</v>
      </c>
      <c r="C162" s="347">
        <f>'[2]ZA OV'!C352</f>
        <v>2393000</v>
      </c>
      <c r="D162" s="339" t="e">
        <f>SUM(#REF!)</f>
        <v>#REF!</v>
      </c>
      <c r="E162" s="348">
        <f>'[2]ZA OV'!E352</f>
        <v>689920</v>
      </c>
      <c r="F162" s="348">
        <f>'[2]ZA OV'!F352</f>
        <v>150000</v>
      </c>
      <c r="G162" s="348">
        <f>'[2]ZA OV'!G352</f>
        <v>150000</v>
      </c>
      <c r="H162" s="348">
        <f>'[2]ZA OV'!H352</f>
        <v>1148080</v>
      </c>
      <c r="I162" s="348">
        <f>'[2]ZA OV'!I352</f>
        <v>0</v>
      </c>
      <c r="J162" s="348">
        <f>'[2]ZA OV'!J352</f>
        <v>255000</v>
      </c>
    </row>
    <row r="163" spans="1:10" x14ac:dyDescent="0.25">
      <c r="A163" s="387" t="s">
        <v>225</v>
      </c>
      <c r="B163" s="388"/>
      <c r="C163" s="355">
        <f>SUM(C164)</f>
        <v>25500</v>
      </c>
      <c r="D163" s="354" t="e">
        <f t="shared" ref="D163:J164" si="75">SUM(D164)</f>
        <v>#REF!</v>
      </c>
      <c r="E163" s="300">
        <f t="shared" si="75"/>
        <v>25500</v>
      </c>
      <c r="F163" s="300">
        <f t="shared" si="75"/>
        <v>0</v>
      </c>
      <c r="G163" s="300">
        <f t="shared" si="75"/>
        <v>0</v>
      </c>
      <c r="H163" s="300">
        <f t="shared" si="75"/>
        <v>0</v>
      </c>
      <c r="I163" s="300">
        <f t="shared" si="75"/>
        <v>0</v>
      </c>
      <c r="J163" s="300">
        <f t="shared" si="75"/>
        <v>0</v>
      </c>
    </row>
    <row r="164" spans="1:10" x14ac:dyDescent="0.25">
      <c r="A164" s="392" t="s">
        <v>226</v>
      </c>
      <c r="B164" s="393"/>
      <c r="C164" s="346">
        <f>SUM(C165)</f>
        <v>25500</v>
      </c>
      <c r="D164" s="339" t="e">
        <f>SUM(#REF!+D165)</f>
        <v>#REF!</v>
      </c>
      <c r="E164" s="303">
        <f>SUM(E165)</f>
        <v>25500</v>
      </c>
      <c r="F164" s="303">
        <f t="shared" si="75"/>
        <v>0</v>
      </c>
      <c r="G164" s="303">
        <f t="shared" si="75"/>
        <v>0</v>
      </c>
      <c r="H164" s="303">
        <f t="shared" si="75"/>
        <v>0</v>
      </c>
      <c r="I164" s="303">
        <f t="shared" si="75"/>
        <v>0</v>
      </c>
      <c r="J164" s="303">
        <f t="shared" si="75"/>
        <v>0</v>
      </c>
    </row>
    <row r="165" spans="1:10" ht="14.45" customHeight="1" x14ac:dyDescent="0.25">
      <c r="A165" s="499" t="s">
        <v>227</v>
      </c>
      <c r="B165" s="500"/>
      <c r="C165" s="342">
        <f t="shared" ref="C165:J165" si="76">SUM(C166+C167)</f>
        <v>25500</v>
      </c>
      <c r="D165" s="339" t="e">
        <f t="shared" si="76"/>
        <v>#REF!</v>
      </c>
      <c r="E165" s="307">
        <f t="shared" si="76"/>
        <v>25500</v>
      </c>
      <c r="F165" s="307">
        <f t="shared" si="76"/>
        <v>0</v>
      </c>
      <c r="G165" s="307">
        <f t="shared" si="76"/>
        <v>0</v>
      </c>
      <c r="H165" s="307">
        <f t="shared" si="76"/>
        <v>0</v>
      </c>
      <c r="I165" s="307">
        <f t="shared" si="76"/>
        <v>0</v>
      </c>
      <c r="J165" s="307">
        <f t="shared" si="76"/>
        <v>0</v>
      </c>
    </row>
    <row r="166" spans="1:10" x14ac:dyDescent="0.25">
      <c r="A166" s="356">
        <v>322</v>
      </c>
      <c r="B166" s="359" t="s">
        <v>54</v>
      </c>
      <c r="C166" s="338">
        <f>'[2]ZA OV'!C364</f>
        <v>10500</v>
      </c>
      <c r="D166" s="339" t="e">
        <f>SUM(#REF!)</f>
        <v>#REF!</v>
      </c>
      <c r="E166" s="340">
        <f>'[2]ZA OV'!E364</f>
        <v>10500</v>
      </c>
      <c r="F166" s="340">
        <f>'[2]ZA OV'!F364</f>
        <v>0</v>
      </c>
      <c r="G166" s="340">
        <f>'[2]ZA OV'!G364</f>
        <v>0</v>
      </c>
      <c r="H166" s="340">
        <f>'[2]ZA OV'!H364</f>
        <v>0</v>
      </c>
      <c r="I166" s="340">
        <f>'[2]ZA OV'!I364</f>
        <v>0</v>
      </c>
      <c r="J166" s="340">
        <f>'[2]ZA OV'!J364</f>
        <v>0</v>
      </c>
    </row>
    <row r="167" spans="1:10" x14ac:dyDescent="0.25">
      <c r="A167" s="356">
        <v>323</v>
      </c>
      <c r="B167" s="359" t="s">
        <v>55</v>
      </c>
      <c r="C167" s="338">
        <f>'[2]ZA OV'!C368</f>
        <v>15000</v>
      </c>
      <c r="D167" s="339" t="e">
        <f>SUM(#REF!)</f>
        <v>#REF!</v>
      </c>
      <c r="E167" s="340">
        <f>'[2]ZA OV'!E368</f>
        <v>15000</v>
      </c>
      <c r="F167" s="340">
        <f>'[2]ZA OV'!F368</f>
        <v>0</v>
      </c>
      <c r="G167" s="340">
        <f>'[2]ZA OV'!G368</f>
        <v>0</v>
      </c>
      <c r="H167" s="340">
        <f>'[2]ZA OV'!H368</f>
        <v>0</v>
      </c>
      <c r="I167" s="340">
        <f>'[2]ZA OV'!I368</f>
        <v>0</v>
      </c>
      <c r="J167" s="340">
        <f>'[2]ZA OV'!J368</f>
        <v>0</v>
      </c>
    </row>
    <row r="168" spans="1:10" x14ac:dyDescent="0.25">
      <c r="A168" s="293" t="s">
        <v>228</v>
      </c>
      <c r="B168" s="394"/>
      <c r="C168" s="395">
        <f>SUM(C169)</f>
        <v>196194</v>
      </c>
      <c r="D168" s="354" t="e">
        <f t="shared" ref="D168:J171" si="77">SUM(D169)</f>
        <v>#REF!</v>
      </c>
      <c r="E168" s="293">
        <f t="shared" si="77"/>
        <v>196194</v>
      </c>
      <c r="F168" s="293">
        <f t="shared" si="77"/>
        <v>0</v>
      </c>
      <c r="G168" s="293">
        <f t="shared" si="77"/>
        <v>0</v>
      </c>
      <c r="H168" s="293">
        <f t="shared" si="77"/>
        <v>0</v>
      </c>
      <c r="I168" s="293">
        <f t="shared" si="77"/>
        <v>0</v>
      </c>
      <c r="J168" s="293">
        <f t="shared" si="77"/>
        <v>0</v>
      </c>
    </row>
    <row r="169" spans="1:10" x14ac:dyDescent="0.25">
      <c r="A169" s="396" t="s">
        <v>229</v>
      </c>
      <c r="B169" s="370"/>
      <c r="C169" s="353">
        <f>SUM(C170)</f>
        <v>196194</v>
      </c>
      <c r="D169" s="354" t="e">
        <f t="shared" si="77"/>
        <v>#REF!</v>
      </c>
      <c r="E169" s="296">
        <f t="shared" si="77"/>
        <v>196194</v>
      </c>
      <c r="F169" s="296">
        <f t="shared" si="77"/>
        <v>0</v>
      </c>
      <c r="G169" s="296">
        <f t="shared" si="77"/>
        <v>0</v>
      </c>
      <c r="H169" s="296">
        <f t="shared" si="77"/>
        <v>0</v>
      </c>
      <c r="I169" s="296">
        <f t="shared" si="77"/>
        <v>0</v>
      </c>
      <c r="J169" s="296">
        <f t="shared" si="77"/>
        <v>0</v>
      </c>
    </row>
    <row r="170" spans="1:10" ht="14.45" customHeight="1" x14ac:dyDescent="0.25">
      <c r="A170" s="506" t="s">
        <v>203</v>
      </c>
      <c r="B170" s="507"/>
      <c r="C170" s="355">
        <f>SUM(C171)</f>
        <v>196194</v>
      </c>
      <c r="D170" s="354" t="e">
        <f t="shared" si="77"/>
        <v>#REF!</v>
      </c>
      <c r="E170" s="300">
        <f t="shared" si="77"/>
        <v>196194</v>
      </c>
      <c r="F170" s="300">
        <f t="shared" si="77"/>
        <v>0</v>
      </c>
      <c r="G170" s="300">
        <f t="shared" si="77"/>
        <v>0</v>
      </c>
      <c r="H170" s="300">
        <f t="shared" si="77"/>
        <v>0</v>
      </c>
      <c r="I170" s="300">
        <f t="shared" si="77"/>
        <v>0</v>
      </c>
      <c r="J170" s="300">
        <f t="shared" si="77"/>
        <v>0</v>
      </c>
    </row>
    <row r="171" spans="1:10" ht="14.45" customHeight="1" x14ac:dyDescent="0.25">
      <c r="A171" s="508" t="s">
        <v>230</v>
      </c>
      <c r="B171" s="509"/>
      <c r="C171" s="346">
        <f>SUM(C172)</f>
        <v>196194</v>
      </c>
      <c r="D171" s="339" t="e">
        <f t="shared" si="77"/>
        <v>#REF!</v>
      </c>
      <c r="E171" s="303">
        <f t="shared" si="77"/>
        <v>196194</v>
      </c>
      <c r="F171" s="303">
        <f t="shared" si="77"/>
        <v>0</v>
      </c>
      <c r="G171" s="303">
        <f t="shared" si="77"/>
        <v>0</v>
      </c>
      <c r="H171" s="303">
        <f t="shared" si="77"/>
        <v>0</v>
      </c>
      <c r="I171" s="303">
        <f t="shared" si="77"/>
        <v>0</v>
      </c>
      <c r="J171" s="303">
        <f t="shared" si="77"/>
        <v>0</v>
      </c>
    </row>
    <row r="172" spans="1:10" x14ac:dyDescent="0.25">
      <c r="A172" s="397" t="s">
        <v>231</v>
      </c>
      <c r="B172" s="332"/>
      <c r="C172" s="342">
        <f>SUM(C173:C175)</f>
        <v>196194</v>
      </c>
      <c r="D172" s="339" t="e">
        <f>SUM(D173+#REF!+D174+D175)</f>
        <v>#REF!</v>
      </c>
      <c r="E172" s="307">
        <f>SUM(E173:E175)</f>
        <v>196194</v>
      </c>
      <c r="F172" s="307">
        <f t="shared" ref="F172:J172" si="78">SUM(F173:F175)</f>
        <v>0</v>
      </c>
      <c r="G172" s="307">
        <f t="shared" si="78"/>
        <v>0</v>
      </c>
      <c r="H172" s="307">
        <f t="shared" si="78"/>
        <v>0</v>
      </c>
      <c r="I172" s="307">
        <f t="shared" si="78"/>
        <v>0</v>
      </c>
      <c r="J172" s="307">
        <f t="shared" si="78"/>
        <v>0</v>
      </c>
    </row>
    <row r="173" spans="1:10" x14ac:dyDescent="0.25">
      <c r="A173" s="310">
        <v>311</v>
      </c>
      <c r="B173" s="359" t="s">
        <v>49</v>
      </c>
      <c r="C173" s="316">
        <f>'[2]ZA OV'!C381</f>
        <v>165086</v>
      </c>
      <c r="D173" s="315" t="e">
        <f>SUM(#REF!)</f>
        <v>#REF!</v>
      </c>
      <c r="E173" s="312">
        <f>'[2]ZA OV'!E381</f>
        <v>165086</v>
      </c>
      <c r="F173" s="312">
        <f>'[2]ZA OV'!F381</f>
        <v>0</v>
      </c>
      <c r="G173" s="312">
        <f>'[2]ZA OV'!G381</f>
        <v>0</v>
      </c>
      <c r="H173" s="312">
        <f>'[2]ZA OV'!H381</f>
        <v>0</v>
      </c>
      <c r="I173" s="312">
        <f>'[2]ZA OV'!I381</f>
        <v>0</v>
      </c>
      <c r="J173" s="312">
        <f>'[2]ZA OV'!J381</f>
        <v>0</v>
      </c>
    </row>
    <row r="174" spans="1:10" x14ac:dyDescent="0.25">
      <c r="A174" s="310">
        <v>313</v>
      </c>
      <c r="B174" s="331" t="s">
        <v>51</v>
      </c>
      <c r="C174" s="316">
        <f>'[2]ZA OV'!C383</f>
        <v>27240</v>
      </c>
      <c r="D174" s="315" t="e">
        <f>SUM(#REF!)</f>
        <v>#REF!</v>
      </c>
      <c r="E174" s="312">
        <f>'[2]ZA OV'!E383</f>
        <v>27240</v>
      </c>
      <c r="F174" s="312">
        <f>'[2]ZA OV'!F383</f>
        <v>0</v>
      </c>
      <c r="G174" s="312">
        <f>'[2]ZA OV'!G383</f>
        <v>0</v>
      </c>
      <c r="H174" s="312">
        <f>'[2]ZA OV'!H383</f>
        <v>0</v>
      </c>
      <c r="I174" s="312">
        <f>'[2]ZA OV'!I383</f>
        <v>0</v>
      </c>
      <c r="J174" s="312">
        <f>'[2]ZA OV'!J383</f>
        <v>0</v>
      </c>
    </row>
    <row r="175" spans="1:10" x14ac:dyDescent="0.25">
      <c r="A175" s="310">
        <v>321</v>
      </c>
      <c r="B175" s="331" t="s">
        <v>53</v>
      </c>
      <c r="C175" s="316">
        <f>'[2]ZA OV'!C385</f>
        <v>3868</v>
      </c>
      <c r="D175" s="315" t="e">
        <f>SUM(#REF!)</f>
        <v>#REF!</v>
      </c>
      <c r="E175" s="312">
        <f>'[2]ZA OV'!E385</f>
        <v>3868</v>
      </c>
      <c r="F175" s="312">
        <f>'[2]ZA OV'!F385</f>
        <v>0</v>
      </c>
      <c r="G175" s="312">
        <f>'[2]ZA OV'!G385</f>
        <v>0</v>
      </c>
      <c r="H175" s="312">
        <f>'[2]ZA OV'!H385</f>
        <v>0</v>
      </c>
      <c r="I175" s="312">
        <f>'[2]ZA OV'!I385</f>
        <v>0</v>
      </c>
      <c r="J175" s="312">
        <f>'[2]ZA OV'!J385</f>
        <v>0</v>
      </c>
    </row>
    <row r="176" spans="1:10" x14ac:dyDescent="0.25">
      <c r="A176" s="510" t="s">
        <v>232</v>
      </c>
      <c r="B176" s="511"/>
      <c r="C176" s="398">
        <f>SUM(C177)</f>
        <v>789600</v>
      </c>
      <c r="D176" s="321" t="e">
        <f t="shared" ref="D176:J177" si="79">SUM(D177)</f>
        <v>#REF!</v>
      </c>
      <c r="E176" s="399">
        <f t="shared" si="79"/>
        <v>409135</v>
      </c>
      <c r="F176" s="399">
        <f t="shared" si="79"/>
        <v>157981</v>
      </c>
      <c r="G176" s="399">
        <f t="shared" si="79"/>
        <v>0</v>
      </c>
      <c r="H176" s="399">
        <f t="shared" si="79"/>
        <v>140000</v>
      </c>
      <c r="I176" s="399">
        <f t="shared" si="79"/>
        <v>0</v>
      </c>
      <c r="J176" s="399">
        <f t="shared" si="79"/>
        <v>82484</v>
      </c>
    </row>
    <row r="177" spans="1:10" x14ac:dyDescent="0.25">
      <c r="A177" s="400" t="s">
        <v>233</v>
      </c>
      <c r="B177" s="401"/>
      <c r="C177" s="320">
        <f>SUM(C178)</f>
        <v>789600</v>
      </c>
      <c r="D177" s="321" t="e">
        <f t="shared" si="79"/>
        <v>#REF!</v>
      </c>
      <c r="E177" s="322">
        <f t="shared" si="79"/>
        <v>409135</v>
      </c>
      <c r="F177" s="322">
        <f t="shared" si="79"/>
        <v>157981</v>
      </c>
      <c r="G177" s="322">
        <f t="shared" si="79"/>
        <v>0</v>
      </c>
      <c r="H177" s="322">
        <f t="shared" si="79"/>
        <v>140000</v>
      </c>
      <c r="I177" s="322">
        <f t="shared" si="79"/>
        <v>0</v>
      </c>
      <c r="J177" s="322">
        <f t="shared" si="79"/>
        <v>82484</v>
      </c>
    </row>
    <row r="178" spans="1:10" x14ac:dyDescent="0.25">
      <c r="A178" s="512" t="s">
        <v>203</v>
      </c>
      <c r="B178" s="513"/>
      <c r="C178" s="325">
        <f t="shared" ref="C178:J178" si="80">SUM(C179+C189+C192+C195+C198)</f>
        <v>789600</v>
      </c>
      <c r="D178" s="321" t="e">
        <f t="shared" si="80"/>
        <v>#REF!</v>
      </c>
      <c r="E178" s="326">
        <f t="shared" si="80"/>
        <v>409135</v>
      </c>
      <c r="F178" s="326">
        <f t="shared" si="80"/>
        <v>157981</v>
      </c>
      <c r="G178" s="326">
        <f t="shared" si="80"/>
        <v>0</v>
      </c>
      <c r="H178" s="326">
        <f t="shared" si="80"/>
        <v>140000</v>
      </c>
      <c r="I178" s="326">
        <f t="shared" si="80"/>
        <v>0</v>
      </c>
      <c r="J178" s="326">
        <f t="shared" si="80"/>
        <v>82484</v>
      </c>
    </row>
    <row r="179" spans="1:10" ht="14.45" customHeight="1" x14ac:dyDescent="0.25">
      <c r="A179" s="518" t="s">
        <v>234</v>
      </c>
      <c r="B179" s="519"/>
      <c r="C179" s="327">
        <f t="shared" ref="C179:J179" si="81">SUM(C180+C182+C184+C186)</f>
        <v>95500</v>
      </c>
      <c r="D179" s="315" t="e">
        <f t="shared" si="81"/>
        <v>#REF!</v>
      </c>
      <c r="E179" s="328">
        <f t="shared" si="81"/>
        <v>65500</v>
      </c>
      <c r="F179" s="328">
        <f t="shared" si="81"/>
        <v>0</v>
      </c>
      <c r="G179" s="328">
        <f t="shared" si="81"/>
        <v>0</v>
      </c>
      <c r="H179" s="328">
        <f t="shared" si="81"/>
        <v>0</v>
      </c>
      <c r="I179" s="328">
        <f t="shared" si="81"/>
        <v>0</v>
      </c>
      <c r="J179" s="328">
        <f t="shared" si="81"/>
        <v>30000</v>
      </c>
    </row>
    <row r="180" spans="1:10" x14ac:dyDescent="0.25">
      <c r="A180" s="402" t="s">
        <v>235</v>
      </c>
      <c r="B180" s="402"/>
      <c r="C180" s="317">
        <f>SUM(C181)</f>
        <v>20000</v>
      </c>
      <c r="D180" s="315" t="e">
        <f t="shared" ref="D180:J180" si="82">SUM(D181)</f>
        <v>#REF!</v>
      </c>
      <c r="E180" s="318">
        <f t="shared" si="82"/>
        <v>20000</v>
      </c>
      <c r="F180" s="318">
        <f t="shared" si="82"/>
        <v>0</v>
      </c>
      <c r="G180" s="318">
        <f t="shared" si="82"/>
        <v>0</v>
      </c>
      <c r="H180" s="318">
        <f t="shared" si="82"/>
        <v>0</v>
      </c>
      <c r="I180" s="318">
        <f t="shared" si="82"/>
        <v>0</v>
      </c>
      <c r="J180" s="318">
        <f t="shared" si="82"/>
        <v>0</v>
      </c>
    </row>
    <row r="181" spans="1:10" ht="24.75" x14ac:dyDescent="0.25">
      <c r="A181" s="403">
        <v>329</v>
      </c>
      <c r="B181" s="311" t="s">
        <v>56</v>
      </c>
      <c r="C181" s="316">
        <f>'[2]ZA OV'!C393</f>
        <v>20000</v>
      </c>
      <c r="D181" s="315" t="e">
        <f>SUM(#REF!)</f>
        <v>#REF!</v>
      </c>
      <c r="E181" s="312">
        <f>'[2]ZA OV'!E393</f>
        <v>20000</v>
      </c>
      <c r="F181" s="312">
        <f>'[2]ZA OV'!F393</f>
        <v>0</v>
      </c>
      <c r="G181" s="312">
        <f>'[2]ZA OV'!G393</f>
        <v>0</v>
      </c>
      <c r="H181" s="312">
        <f>'[2]ZA OV'!H393</f>
        <v>0</v>
      </c>
      <c r="I181" s="312">
        <f>'[2]ZA OV'!I393</f>
        <v>0</v>
      </c>
      <c r="J181" s="312">
        <f>'[2]ZA OV'!J393</f>
        <v>0</v>
      </c>
    </row>
    <row r="182" spans="1:10" x14ac:dyDescent="0.25">
      <c r="A182" s="402" t="s">
        <v>236</v>
      </c>
      <c r="B182" s="404"/>
      <c r="C182" s="317">
        <f>SUM(C183)</f>
        <v>30000</v>
      </c>
      <c r="D182" s="315" t="e">
        <f t="shared" ref="D182:J182" si="83">SUM(D183)</f>
        <v>#REF!</v>
      </c>
      <c r="E182" s="318">
        <f t="shared" si="83"/>
        <v>0</v>
      </c>
      <c r="F182" s="318">
        <f t="shared" si="83"/>
        <v>0</v>
      </c>
      <c r="G182" s="318">
        <f t="shared" si="83"/>
        <v>0</v>
      </c>
      <c r="H182" s="318">
        <f t="shared" si="83"/>
        <v>0</v>
      </c>
      <c r="I182" s="318">
        <f t="shared" si="83"/>
        <v>0</v>
      </c>
      <c r="J182" s="318">
        <f t="shared" si="83"/>
        <v>30000</v>
      </c>
    </row>
    <row r="183" spans="1:10" x14ac:dyDescent="0.25">
      <c r="A183" s="405">
        <v>385</v>
      </c>
      <c r="B183" s="406" t="s">
        <v>69</v>
      </c>
      <c r="C183" s="316">
        <f>'[2]ZA OV'!C396</f>
        <v>30000</v>
      </c>
      <c r="D183" s="315" t="e">
        <f>SUM(#REF!)</f>
        <v>#REF!</v>
      </c>
      <c r="E183" s="312">
        <f>'[2]ZA OV'!E396</f>
        <v>0</v>
      </c>
      <c r="F183" s="312">
        <f>'[2]ZA OV'!F396</f>
        <v>0</v>
      </c>
      <c r="G183" s="312">
        <f>'[2]ZA OV'!G396</f>
        <v>0</v>
      </c>
      <c r="H183" s="312">
        <f>'[2]ZA OV'!H396</f>
        <v>0</v>
      </c>
      <c r="I183" s="312">
        <f>'[2]ZA OV'!I396</f>
        <v>0</v>
      </c>
      <c r="J183" s="312">
        <f>'[2]ZA OV'!J396</f>
        <v>30000</v>
      </c>
    </row>
    <row r="184" spans="1:10" x14ac:dyDescent="0.25">
      <c r="A184" s="407" t="s">
        <v>237</v>
      </c>
      <c r="B184" s="404" t="s">
        <v>238</v>
      </c>
      <c r="C184" s="317">
        <f>SUM(C185)</f>
        <v>31000</v>
      </c>
      <c r="D184" s="315" t="e">
        <f t="shared" ref="D184:J184" si="84">SUM(D185)</f>
        <v>#REF!</v>
      </c>
      <c r="E184" s="318">
        <f t="shared" si="84"/>
        <v>31000</v>
      </c>
      <c r="F184" s="318">
        <f t="shared" si="84"/>
        <v>0</v>
      </c>
      <c r="G184" s="318">
        <f t="shared" si="84"/>
        <v>0</v>
      </c>
      <c r="H184" s="318">
        <f t="shared" si="84"/>
        <v>0</v>
      </c>
      <c r="I184" s="318">
        <f t="shared" si="84"/>
        <v>0</v>
      </c>
      <c r="J184" s="318">
        <f t="shared" si="84"/>
        <v>0</v>
      </c>
    </row>
    <row r="185" spans="1:10" x14ac:dyDescent="0.25">
      <c r="A185" s="405">
        <v>329</v>
      </c>
      <c r="B185" s="406" t="s">
        <v>56</v>
      </c>
      <c r="C185" s="316">
        <f>'[2]ZA OV'!C399</f>
        <v>31000</v>
      </c>
      <c r="D185" s="315" t="e">
        <f>SUM(#REF!)</f>
        <v>#REF!</v>
      </c>
      <c r="E185" s="312">
        <f>'[2]ZA OV'!E399</f>
        <v>31000</v>
      </c>
      <c r="F185" s="312">
        <f>'[2]ZA OV'!F399</f>
        <v>0</v>
      </c>
      <c r="G185" s="312">
        <f>'[2]ZA OV'!G399</f>
        <v>0</v>
      </c>
      <c r="H185" s="312">
        <f>'[2]ZA OV'!H399</f>
        <v>0</v>
      </c>
      <c r="I185" s="312">
        <f>'[2]ZA OV'!I399</f>
        <v>0</v>
      </c>
      <c r="J185" s="312">
        <f>'[2]ZA OV'!J399</f>
        <v>0</v>
      </c>
    </row>
    <row r="186" spans="1:10" ht="14.45" customHeight="1" x14ac:dyDescent="0.25">
      <c r="A186" s="488" t="s">
        <v>239</v>
      </c>
      <c r="B186" s="483"/>
      <c r="C186" s="317">
        <f>SUM(C187:C188)</f>
        <v>14500</v>
      </c>
      <c r="D186" s="315" t="e">
        <f t="shared" ref="D186" si="85">SUM(D187)</f>
        <v>#REF!</v>
      </c>
      <c r="E186" s="318">
        <f>SUM(E187:E188)</f>
        <v>14500</v>
      </c>
      <c r="F186" s="318">
        <f t="shared" ref="F186:J186" si="86">SUM(F187:F188)</f>
        <v>0</v>
      </c>
      <c r="G186" s="318">
        <f t="shared" si="86"/>
        <v>0</v>
      </c>
      <c r="H186" s="318">
        <f t="shared" si="86"/>
        <v>0</v>
      </c>
      <c r="I186" s="318">
        <f t="shared" si="86"/>
        <v>0</v>
      </c>
      <c r="J186" s="318">
        <f t="shared" si="86"/>
        <v>0</v>
      </c>
    </row>
    <row r="187" spans="1:10" x14ac:dyDescent="0.25">
      <c r="A187" s="405">
        <v>381</v>
      </c>
      <c r="B187" s="406" t="s">
        <v>67</v>
      </c>
      <c r="C187" s="312">
        <f>'[2]ZA OV'!C402</f>
        <v>12000</v>
      </c>
      <c r="D187" s="313" t="e">
        <f>SUM(#REF!)</f>
        <v>#REF!</v>
      </c>
      <c r="E187" s="312">
        <f>'[2]ZA OV'!E402</f>
        <v>12000</v>
      </c>
      <c r="F187" s="312">
        <f>'[2]ZA OV'!F402</f>
        <v>0</v>
      </c>
      <c r="G187" s="312">
        <f>'[2]ZA OV'!G402</f>
        <v>0</v>
      </c>
      <c r="H187" s="312">
        <f>'[2]ZA OV'!H402</f>
        <v>0</v>
      </c>
      <c r="I187" s="312">
        <f>'[2]ZA OV'!I402</f>
        <v>0</v>
      </c>
      <c r="J187" s="312">
        <f>'[2]ZA OV'!J402</f>
        <v>0</v>
      </c>
    </row>
    <row r="188" spans="1:10" ht="24.75" x14ac:dyDescent="0.25">
      <c r="A188" s="405">
        <v>329</v>
      </c>
      <c r="B188" s="311" t="s">
        <v>56</v>
      </c>
      <c r="C188" s="316">
        <f>'[2]ZA OV'!C404</f>
        <v>2500</v>
      </c>
      <c r="D188" s="315"/>
      <c r="E188" s="312">
        <f>'[2]ZA OV'!E404</f>
        <v>2500</v>
      </c>
      <c r="F188" s="312">
        <f>'[2]ZA OV'!F404</f>
        <v>0</v>
      </c>
      <c r="G188" s="312">
        <f>'[2]ZA OV'!G404</f>
        <v>0</v>
      </c>
      <c r="H188" s="312">
        <f>'[2]ZA OV'!H404</f>
        <v>0</v>
      </c>
      <c r="I188" s="312">
        <f>'[2]ZA OV'!I404</f>
        <v>0</v>
      </c>
      <c r="J188" s="312">
        <f>'[2]ZA OV'!J404</f>
        <v>0</v>
      </c>
    </row>
    <row r="189" spans="1:10" x14ac:dyDescent="0.25">
      <c r="A189" s="408" t="s">
        <v>240</v>
      </c>
      <c r="B189" s="409"/>
      <c r="C189" s="327">
        <f>SUM(C190)</f>
        <v>40000</v>
      </c>
      <c r="D189" s="315" t="e">
        <f>SUM(#REF!+D190)</f>
        <v>#REF!</v>
      </c>
      <c r="E189" s="328">
        <f>SUM(E190)</f>
        <v>40000</v>
      </c>
      <c r="F189" s="328">
        <f t="shared" ref="F189:J189" si="87">SUM(F190)</f>
        <v>0</v>
      </c>
      <c r="G189" s="328">
        <f t="shared" si="87"/>
        <v>0</v>
      </c>
      <c r="H189" s="328">
        <f t="shared" si="87"/>
        <v>0</v>
      </c>
      <c r="I189" s="328">
        <f t="shared" si="87"/>
        <v>0</v>
      </c>
      <c r="J189" s="328">
        <f t="shared" si="87"/>
        <v>0</v>
      </c>
    </row>
    <row r="190" spans="1:10" x14ac:dyDescent="0.25">
      <c r="A190" s="407" t="s">
        <v>241</v>
      </c>
      <c r="B190" s="404"/>
      <c r="C190" s="317">
        <f>SUM(C191)</f>
        <v>40000</v>
      </c>
      <c r="D190" s="315" t="e">
        <f t="shared" ref="D190:J190" si="88">SUM(D191)</f>
        <v>#REF!</v>
      </c>
      <c r="E190" s="318">
        <f t="shared" si="88"/>
        <v>40000</v>
      </c>
      <c r="F190" s="318">
        <f t="shared" si="88"/>
        <v>0</v>
      </c>
      <c r="G190" s="318">
        <f t="shared" si="88"/>
        <v>0</v>
      </c>
      <c r="H190" s="318">
        <f t="shared" si="88"/>
        <v>0</v>
      </c>
      <c r="I190" s="318">
        <f t="shared" si="88"/>
        <v>0</v>
      </c>
      <c r="J190" s="318">
        <f t="shared" si="88"/>
        <v>0</v>
      </c>
    </row>
    <row r="191" spans="1:10" x14ac:dyDescent="0.25">
      <c r="A191" s="405">
        <v>381</v>
      </c>
      <c r="B191" s="406" t="s">
        <v>67</v>
      </c>
      <c r="C191" s="316">
        <f>'[2]ZA OV'!C411</f>
        <v>40000</v>
      </c>
      <c r="D191" s="315" t="e">
        <f>SUM(#REF!)</f>
        <v>#REF!</v>
      </c>
      <c r="E191" s="312">
        <f>'[2]ZA OV'!E411</f>
        <v>40000</v>
      </c>
      <c r="F191" s="312">
        <f>'[2]ZA OV'!F411</f>
        <v>0</v>
      </c>
      <c r="G191" s="312">
        <f>'[2]ZA OV'!G411</f>
        <v>0</v>
      </c>
      <c r="H191" s="312">
        <f>'[2]ZA OV'!H411</f>
        <v>0</v>
      </c>
      <c r="I191" s="312">
        <f>'[2]ZA OV'!I411</f>
        <v>0</v>
      </c>
      <c r="J191" s="312">
        <f>'[2]ZA OV'!J411</f>
        <v>0</v>
      </c>
    </row>
    <row r="192" spans="1:10" x14ac:dyDescent="0.25">
      <c r="A192" s="408" t="s">
        <v>242</v>
      </c>
      <c r="B192" s="409"/>
      <c r="C192" s="327">
        <f>SUM(C193)</f>
        <v>90000</v>
      </c>
      <c r="D192" s="315" t="e">
        <f t="shared" ref="D192:J193" si="89">SUM(D193)</f>
        <v>#REF!</v>
      </c>
      <c r="E192" s="328">
        <f t="shared" si="89"/>
        <v>90000</v>
      </c>
      <c r="F192" s="328">
        <f t="shared" si="89"/>
        <v>0</v>
      </c>
      <c r="G192" s="328">
        <f t="shared" si="89"/>
        <v>0</v>
      </c>
      <c r="H192" s="328">
        <f t="shared" si="89"/>
        <v>0</v>
      </c>
      <c r="I192" s="328">
        <f t="shared" si="89"/>
        <v>0</v>
      </c>
      <c r="J192" s="328">
        <f t="shared" si="89"/>
        <v>0</v>
      </c>
    </row>
    <row r="193" spans="1:10" ht="14.45" customHeight="1" x14ac:dyDescent="0.25">
      <c r="A193" s="488" t="s">
        <v>243</v>
      </c>
      <c r="B193" s="483"/>
      <c r="C193" s="317">
        <f>SUM(C194)</f>
        <v>90000</v>
      </c>
      <c r="D193" s="315" t="e">
        <f t="shared" si="89"/>
        <v>#REF!</v>
      </c>
      <c r="E193" s="318">
        <f t="shared" si="89"/>
        <v>90000</v>
      </c>
      <c r="F193" s="318">
        <f t="shared" si="89"/>
        <v>0</v>
      </c>
      <c r="G193" s="318">
        <f t="shared" si="89"/>
        <v>0</v>
      </c>
      <c r="H193" s="318">
        <f t="shared" si="89"/>
        <v>0</v>
      </c>
      <c r="I193" s="318">
        <f t="shared" si="89"/>
        <v>0</v>
      </c>
      <c r="J193" s="318">
        <f t="shared" si="89"/>
        <v>0</v>
      </c>
    </row>
    <row r="194" spans="1:10" x14ac:dyDescent="0.25">
      <c r="A194" s="405">
        <v>329</v>
      </c>
      <c r="B194" s="406" t="s">
        <v>56</v>
      </c>
      <c r="C194" s="316">
        <f>'[2]ZA OV'!C415</f>
        <v>90000</v>
      </c>
      <c r="D194" s="315" t="e">
        <f>SUM(#REF!)</f>
        <v>#REF!</v>
      </c>
      <c r="E194" s="312">
        <f>'[2]ZA OV'!E415</f>
        <v>90000</v>
      </c>
      <c r="F194" s="312">
        <f>'[2]ZA OV'!F415</f>
        <v>0</v>
      </c>
      <c r="G194" s="312">
        <f>'[2]ZA OV'!G415</f>
        <v>0</v>
      </c>
      <c r="H194" s="312">
        <f>'[2]ZA OV'!H415</f>
        <v>0</v>
      </c>
      <c r="I194" s="312">
        <f>'[2]ZA OV'!I415</f>
        <v>0</v>
      </c>
      <c r="J194" s="312">
        <f>'[2]ZA OV'!J415</f>
        <v>0</v>
      </c>
    </row>
    <row r="195" spans="1:10" x14ac:dyDescent="0.25">
      <c r="A195" s="408" t="s">
        <v>244</v>
      </c>
      <c r="B195" s="409"/>
      <c r="C195" s="327">
        <f>SUM(C196)</f>
        <v>40000</v>
      </c>
      <c r="D195" s="315" t="e">
        <f t="shared" ref="D195:J196" si="90">SUM(D196)</f>
        <v>#REF!</v>
      </c>
      <c r="E195" s="328">
        <f t="shared" si="90"/>
        <v>40000</v>
      </c>
      <c r="F195" s="328">
        <f t="shared" si="90"/>
        <v>0</v>
      </c>
      <c r="G195" s="328">
        <f t="shared" si="90"/>
        <v>0</v>
      </c>
      <c r="H195" s="328">
        <f t="shared" si="90"/>
        <v>0</v>
      </c>
      <c r="I195" s="328">
        <f t="shared" si="90"/>
        <v>0</v>
      </c>
      <c r="J195" s="328">
        <f t="shared" si="90"/>
        <v>0</v>
      </c>
    </row>
    <row r="196" spans="1:10" ht="14.45" customHeight="1" x14ac:dyDescent="0.25">
      <c r="A196" s="488" t="s">
        <v>245</v>
      </c>
      <c r="B196" s="483"/>
      <c r="C196" s="317">
        <f>SUM(C197)</f>
        <v>40000</v>
      </c>
      <c r="D196" s="315" t="e">
        <f t="shared" si="90"/>
        <v>#REF!</v>
      </c>
      <c r="E196" s="318">
        <f t="shared" si="90"/>
        <v>40000</v>
      </c>
      <c r="F196" s="318">
        <f t="shared" si="90"/>
        <v>0</v>
      </c>
      <c r="G196" s="318">
        <f t="shared" si="90"/>
        <v>0</v>
      </c>
      <c r="H196" s="318">
        <f t="shared" si="90"/>
        <v>0</v>
      </c>
      <c r="I196" s="318">
        <f t="shared" si="90"/>
        <v>0</v>
      </c>
      <c r="J196" s="318">
        <f t="shared" si="90"/>
        <v>0</v>
      </c>
    </row>
    <row r="197" spans="1:10" x14ac:dyDescent="0.25">
      <c r="A197" s="405">
        <v>381</v>
      </c>
      <c r="B197" s="406" t="s">
        <v>67</v>
      </c>
      <c r="C197" s="316">
        <f>'[2]ZA OV'!C419</f>
        <v>40000</v>
      </c>
      <c r="D197" s="315" t="e">
        <f>SUM(#REF!)</f>
        <v>#REF!</v>
      </c>
      <c r="E197" s="312">
        <f>'[2]ZA OV'!E419</f>
        <v>40000</v>
      </c>
      <c r="F197" s="312">
        <f>'[2]ZA OV'!F419</f>
        <v>0</v>
      </c>
      <c r="G197" s="312">
        <f>'[2]ZA OV'!G419</f>
        <v>0</v>
      </c>
      <c r="H197" s="312">
        <f>'[2]ZA OV'!H419</f>
        <v>0</v>
      </c>
      <c r="I197" s="312">
        <f>'[2]ZA OV'!I419</f>
        <v>0</v>
      </c>
      <c r="J197" s="312">
        <f>'[2]ZA OV'!J419</f>
        <v>0</v>
      </c>
    </row>
    <row r="198" spans="1:10" x14ac:dyDescent="0.25">
      <c r="A198" s="408" t="s">
        <v>246</v>
      </c>
      <c r="B198" s="409"/>
      <c r="C198" s="327">
        <f t="shared" ref="C198:J198" si="91">SUM(C199+C203)</f>
        <v>524100</v>
      </c>
      <c r="D198" s="315" t="e">
        <f t="shared" si="91"/>
        <v>#REF!</v>
      </c>
      <c r="E198" s="328">
        <f t="shared" si="91"/>
        <v>173635</v>
      </c>
      <c r="F198" s="328">
        <f t="shared" si="91"/>
        <v>157981</v>
      </c>
      <c r="G198" s="328">
        <f t="shared" si="91"/>
        <v>0</v>
      </c>
      <c r="H198" s="328">
        <f t="shared" si="91"/>
        <v>140000</v>
      </c>
      <c r="I198" s="328">
        <f t="shared" si="91"/>
        <v>0</v>
      </c>
      <c r="J198" s="328">
        <f t="shared" si="91"/>
        <v>52484</v>
      </c>
    </row>
    <row r="199" spans="1:10" ht="14.45" customHeight="1" x14ac:dyDescent="0.25">
      <c r="A199" s="488" t="s">
        <v>247</v>
      </c>
      <c r="B199" s="483"/>
      <c r="C199" s="317">
        <f>SUM(C200:C202)</f>
        <v>44100</v>
      </c>
      <c r="D199" s="315" t="e">
        <f t="shared" ref="D199" si="92">SUM(D200+D201+D202)</f>
        <v>#REF!</v>
      </c>
      <c r="E199" s="318">
        <f>SUM(E200:E202)</f>
        <v>44100</v>
      </c>
      <c r="F199" s="318">
        <f t="shared" ref="F199:J199" si="93">SUM(F200:F202)</f>
        <v>0</v>
      </c>
      <c r="G199" s="318">
        <f t="shared" si="93"/>
        <v>0</v>
      </c>
      <c r="H199" s="318">
        <f t="shared" si="93"/>
        <v>0</v>
      </c>
      <c r="I199" s="318">
        <f t="shared" si="93"/>
        <v>0</v>
      </c>
      <c r="J199" s="318">
        <f t="shared" si="93"/>
        <v>0</v>
      </c>
    </row>
    <row r="200" spans="1:10" x14ac:dyDescent="0.25">
      <c r="A200" s="405">
        <v>322</v>
      </c>
      <c r="B200" s="406" t="s">
        <v>54</v>
      </c>
      <c r="C200" s="316">
        <f>'[2]ZA OV'!C423</f>
        <v>28500</v>
      </c>
      <c r="D200" s="315" t="e">
        <f>SUM(#REF!)</f>
        <v>#REF!</v>
      </c>
      <c r="E200" s="312">
        <f>'[2]ZA OV'!E423</f>
        <v>28500</v>
      </c>
      <c r="F200" s="312">
        <f>'[2]ZA OV'!F423</f>
        <v>0</v>
      </c>
      <c r="G200" s="312">
        <f>'[2]ZA OV'!G423</f>
        <v>0</v>
      </c>
      <c r="H200" s="312">
        <f>'[2]ZA OV'!H423</f>
        <v>0</v>
      </c>
      <c r="I200" s="312">
        <f>'[2]ZA OV'!I423</f>
        <v>0</v>
      </c>
      <c r="J200" s="312">
        <f>'[2]ZA OV'!J423</f>
        <v>0</v>
      </c>
    </row>
    <row r="201" spans="1:10" x14ac:dyDescent="0.25">
      <c r="A201" s="405">
        <v>323</v>
      </c>
      <c r="B201" s="311" t="s">
        <v>55</v>
      </c>
      <c r="C201" s="316">
        <f>'[2]ZA OV'!C428</f>
        <v>5600</v>
      </c>
      <c r="D201" s="315" t="e">
        <f>SUM(#REF!)</f>
        <v>#REF!</v>
      </c>
      <c r="E201" s="312">
        <f>'[2]ZA OV'!E428</f>
        <v>5600</v>
      </c>
      <c r="F201" s="312">
        <f>'[2]ZA OV'!F428</f>
        <v>0</v>
      </c>
      <c r="G201" s="312">
        <f>'[2]ZA OV'!G428</f>
        <v>0</v>
      </c>
      <c r="H201" s="312">
        <f>'[2]ZA OV'!H428</f>
        <v>0</v>
      </c>
      <c r="I201" s="312">
        <f>'[2]ZA OV'!I428</f>
        <v>0</v>
      </c>
      <c r="J201" s="312">
        <f>'[2]ZA OV'!J428</f>
        <v>0</v>
      </c>
    </row>
    <row r="202" spans="1:10" ht="24.75" x14ac:dyDescent="0.25">
      <c r="A202" s="405">
        <v>329</v>
      </c>
      <c r="B202" s="311" t="s">
        <v>56</v>
      </c>
      <c r="C202" s="316">
        <f>'[2]ZA OV'!C431</f>
        <v>10000</v>
      </c>
      <c r="D202" s="315" t="e">
        <f>SUM(#REF!)</f>
        <v>#REF!</v>
      </c>
      <c r="E202" s="312">
        <f>'[2]ZA OV'!E431</f>
        <v>10000</v>
      </c>
      <c r="F202" s="312">
        <f>'[2]ZA OV'!F431</f>
        <v>0</v>
      </c>
      <c r="G202" s="312">
        <f>'[2]ZA OV'!G431</f>
        <v>0</v>
      </c>
      <c r="H202" s="312">
        <f>'[2]ZA OV'!H431</f>
        <v>0</v>
      </c>
      <c r="I202" s="312">
        <f>'[2]ZA OV'!I431</f>
        <v>0</v>
      </c>
      <c r="J202" s="312">
        <f>'[2]ZA OV'!J431</f>
        <v>0</v>
      </c>
    </row>
    <row r="203" spans="1:10" ht="14.45" customHeight="1" x14ac:dyDescent="0.25">
      <c r="A203" s="520" t="s">
        <v>248</v>
      </c>
      <c r="B203" s="521"/>
      <c r="C203" s="317">
        <f>SUM(C204)</f>
        <v>480000</v>
      </c>
      <c r="D203" s="315" t="e">
        <f>SUM(D204+#REF!)</f>
        <v>#REF!</v>
      </c>
      <c r="E203" s="318">
        <f t="shared" ref="E203:J203" si="94">SUM(E204)</f>
        <v>129535</v>
      </c>
      <c r="F203" s="318">
        <f t="shared" si="94"/>
        <v>157981</v>
      </c>
      <c r="G203" s="318">
        <f t="shared" si="94"/>
        <v>0</v>
      </c>
      <c r="H203" s="318">
        <f t="shared" si="94"/>
        <v>140000</v>
      </c>
      <c r="I203" s="318">
        <f t="shared" si="94"/>
        <v>0</v>
      </c>
      <c r="J203" s="318">
        <f t="shared" si="94"/>
        <v>52484</v>
      </c>
    </row>
    <row r="204" spans="1:10" x14ac:dyDescent="0.25">
      <c r="A204" s="405">
        <v>421</v>
      </c>
      <c r="B204" s="406" t="s">
        <v>77</v>
      </c>
      <c r="C204" s="316">
        <f>'[2]ZA OV'!C434</f>
        <v>480000</v>
      </c>
      <c r="D204" s="315" t="e">
        <f>SUM(#REF!)</f>
        <v>#REF!</v>
      </c>
      <c r="E204" s="312">
        <f>'[2]ZA OV'!E434</f>
        <v>129535</v>
      </c>
      <c r="F204" s="312">
        <f>'[2]ZA OV'!F434</f>
        <v>157981</v>
      </c>
      <c r="G204" s="312">
        <f>'[2]ZA OV'!G434</f>
        <v>0</v>
      </c>
      <c r="H204" s="312">
        <f>'[2]ZA OV'!H434</f>
        <v>140000</v>
      </c>
      <c r="I204" s="312">
        <f>'[2]ZA OV'!I434</f>
        <v>0</v>
      </c>
      <c r="J204" s="312">
        <f>'[2]ZA OV'!J434</f>
        <v>52484</v>
      </c>
    </row>
    <row r="206" spans="1:10" ht="15.75" x14ac:dyDescent="0.25">
      <c r="A206" s="478" t="s">
        <v>249</v>
      </c>
      <c r="B206" s="478"/>
      <c r="C206" s="478"/>
      <c r="D206" s="478"/>
      <c r="E206" s="478"/>
      <c r="F206" s="478"/>
      <c r="G206" s="478"/>
      <c r="H206" s="478"/>
      <c r="I206" s="478"/>
      <c r="J206" s="478"/>
    </row>
    <row r="207" spans="1:10" ht="14.45" customHeight="1" x14ac:dyDescent="0.25">
      <c r="A207" s="514" t="s">
        <v>250</v>
      </c>
      <c r="B207" s="514"/>
      <c r="C207" s="514"/>
      <c r="D207" s="514"/>
      <c r="E207" s="514"/>
      <c r="F207" s="514"/>
      <c r="G207" s="514"/>
      <c r="H207" s="514"/>
      <c r="I207" s="514"/>
      <c r="J207" s="514"/>
    </row>
    <row r="208" spans="1:10" ht="15.75" x14ac:dyDescent="0.25">
      <c r="A208" s="515" t="s">
        <v>251</v>
      </c>
      <c r="B208" s="515"/>
      <c r="C208" s="515"/>
      <c r="D208" s="515"/>
      <c r="E208" s="515"/>
      <c r="F208" s="515"/>
      <c r="G208" s="515"/>
      <c r="H208" s="515"/>
      <c r="I208" s="515"/>
      <c r="J208" s="515"/>
    </row>
    <row r="209" spans="1:10" ht="14.45" customHeight="1" x14ac:dyDescent="0.25">
      <c r="A209" s="516" t="s">
        <v>252</v>
      </c>
      <c r="B209" s="516"/>
      <c r="C209" s="516"/>
      <c r="D209" s="516"/>
      <c r="E209" s="516"/>
      <c r="F209" s="516"/>
      <c r="G209" s="516"/>
      <c r="H209" s="516"/>
      <c r="I209" s="516"/>
      <c r="J209" s="516"/>
    </row>
    <row r="210" spans="1:10" ht="15.6" customHeight="1" x14ac:dyDescent="0.25">
      <c r="A210" s="517" t="s">
        <v>253</v>
      </c>
      <c r="B210" s="517"/>
      <c r="C210" s="517"/>
      <c r="D210" s="517"/>
      <c r="E210" s="517"/>
      <c r="F210" s="517"/>
      <c r="G210" s="517"/>
      <c r="H210" s="517"/>
      <c r="I210" s="517"/>
      <c r="J210" s="517"/>
    </row>
    <row r="211" spans="1:10" ht="14.45" customHeight="1" x14ac:dyDescent="0.25">
      <c r="A211" s="516" t="s">
        <v>254</v>
      </c>
      <c r="B211" s="516"/>
      <c r="C211" s="516"/>
      <c r="D211" s="516"/>
      <c r="E211" s="516"/>
      <c r="F211" s="516"/>
      <c r="G211" s="516"/>
      <c r="H211" s="516"/>
      <c r="I211" s="516"/>
      <c r="J211" s="516"/>
    </row>
    <row r="212" spans="1:10" ht="15.75" x14ac:dyDescent="0.25">
      <c r="A212" s="478" t="s">
        <v>255</v>
      </c>
      <c r="B212" s="478"/>
      <c r="C212" s="478"/>
      <c r="D212" s="478"/>
      <c r="E212" s="478"/>
      <c r="F212" s="478"/>
      <c r="G212" s="478"/>
      <c r="H212" s="478"/>
      <c r="I212" s="478"/>
      <c r="J212" s="478"/>
    </row>
    <row r="213" spans="1:10" ht="14.45" customHeight="1" x14ac:dyDescent="0.25">
      <c r="A213" s="516" t="s">
        <v>256</v>
      </c>
      <c r="B213" s="516"/>
      <c r="C213" s="516"/>
      <c r="D213" s="516"/>
      <c r="E213" s="516"/>
      <c r="F213" s="516"/>
      <c r="G213" s="516"/>
      <c r="H213" s="516"/>
      <c r="I213" s="516"/>
      <c r="J213" s="516"/>
    </row>
    <row r="215" spans="1:10" x14ac:dyDescent="0.25">
      <c r="A215" s="524" t="s">
        <v>257</v>
      </c>
      <c r="B215" s="524"/>
      <c r="C215" s="524"/>
      <c r="D215" s="524"/>
      <c r="E215" s="524"/>
      <c r="F215" s="524"/>
      <c r="G215" s="524"/>
      <c r="H215" s="524"/>
      <c r="I215" s="524"/>
      <c r="J215" s="524"/>
    </row>
    <row r="216" spans="1:10" x14ac:dyDescent="0.25">
      <c r="A216" s="524" t="s">
        <v>258</v>
      </c>
      <c r="B216" s="524"/>
      <c r="C216" s="524"/>
      <c r="D216" s="524"/>
      <c r="E216" s="524"/>
      <c r="F216" s="524"/>
      <c r="G216" s="524"/>
      <c r="H216" s="524"/>
      <c r="I216" s="524"/>
      <c r="J216" s="524"/>
    </row>
    <row r="217" spans="1:10" x14ac:dyDescent="0.25">
      <c r="A217" s="524" t="s">
        <v>0</v>
      </c>
      <c r="B217" s="524"/>
      <c r="C217" s="524"/>
      <c r="D217" s="524"/>
      <c r="E217" s="524"/>
      <c r="F217" s="524"/>
      <c r="G217" s="524"/>
      <c r="H217" s="524"/>
      <c r="I217" s="524"/>
      <c r="J217" s="524"/>
    </row>
    <row r="218" spans="1:10" x14ac:dyDescent="0.25">
      <c r="A218" s="524" t="s">
        <v>259</v>
      </c>
      <c r="B218" s="524"/>
      <c r="C218" s="524"/>
      <c r="D218" s="524"/>
      <c r="E218" s="524"/>
      <c r="F218" s="524"/>
      <c r="G218" s="524"/>
      <c r="H218" s="524"/>
      <c r="I218" s="524"/>
      <c r="J218" s="524"/>
    </row>
    <row r="220" spans="1:10" x14ac:dyDescent="0.25">
      <c r="A220" s="522" t="s">
        <v>264</v>
      </c>
      <c r="B220" s="522"/>
      <c r="C220" s="522"/>
      <c r="D220" s="410"/>
      <c r="I220" s="436" t="s">
        <v>260</v>
      </c>
      <c r="J220" s="436"/>
    </row>
    <row r="221" spans="1:10" x14ac:dyDescent="0.25">
      <c r="A221" s="522" t="s">
        <v>265</v>
      </c>
      <c r="B221" s="522"/>
      <c r="C221" s="522"/>
      <c r="D221" s="410"/>
      <c r="I221" s="436" t="s">
        <v>261</v>
      </c>
      <c r="J221" s="436"/>
    </row>
    <row r="222" spans="1:10" x14ac:dyDescent="0.25">
      <c r="A222" s="523" t="s">
        <v>262</v>
      </c>
      <c r="B222" s="523"/>
      <c r="C222" s="523"/>
      <c r="D222" s="410"/>
      <c r="I222" s="436" t="s">
        <v>263</v>
      </c>
      <c r="J222" s="436"/>
    </row>
  </sheetData>
  <mergeCells count="102">
    <mergeCell ref="A220:C220"/>
    <mergeCell ref="I220:J220"/>
    <mergeCell ref="A221:C221"/>
    <mergeCell ref="I221:J221"/>
    <mergeCell ref="A222:C222"/>
    <mergeCell ref="I222:J222"/>
    <mergeCell ref="A212:J212"/>
    <mergeCell ref="A213:J213"/>
    <mergeCell ref="A215:J215"/>
    <mergeCell ref="A216:J216"/>
    <mergeCell ref="A217:J217"/>
    <mergeCell ref="A218:J218"/>
    <mergeCell ref="A206:J206"/>
    <mergeCell ref="A207:J207"/>
    <mergeCell ref="A208:J208"/>
    <mergeCell ref="A209:J209"/>
    <mergeCell ref="A210:J210"/>
    <mergeCell ref="A211:J211"/>
    <mergeCell ref="A179:B179"/>
    <mergeCell ref="A186:B186"/>
    <mergeCell ref="A193:B193"/>
    <mergeCell ref="A196:B196"/>
    <mergeCell ref="A199:B199"/>
    <mergeCell ref="A203:B203"/>
    <mergeCell ref="A161:B161"/>
    <mergeCell ref="A165:B165"/>
    <mergeCell ref="A170:B170"/>
    <mergeCell ref="A171:B171"/>
    <mergeCell ref="A176:B176"/>
    <mergeCell ref="A178:B178"/>
    <mergeCell ref="A153:B153"/>
    <mergeCell ref="A154:B154"/>
    <mergeCell ref="A156:B156"/>
    <mergeCell ref="A157:B157"/>
    <mergeCell ref="A158:B158"/>
    <mergeCell ref="A160:B160"/>
    <mergeCell ref="A136:B136"/>
    <mergeCell ref="A137:B137"/>
    <mergeCell ref="A141:B141"/>
    <mergeCell ref="A145:B145"/>
    <mergeCell ref="A146:B146"/>
    <mergeCell ref="A151:B151"/>
    <mergeCell ref="A118:B118"/>
    <mergeCell ref="A120:B120"/>
    <mergeCell ref="A121:B121"/>
    <mergeCell ref="A122:B122"/>
    <mergeCell ref="A123:B123"/>
    <mergeCell ref="A132:B132"/>
    <mergeCell ref="A106:B106"/>
    <mergeCell ref="A107:B107"/>
    <mergeCell ref="A108:B108"/>
    <mergeCell ref="A114:B114"/>
    <mergeCell ref="A115:B115"/>
    <mergeCell ref="A117:B117"/>
    <mergeCell ref="A93:B93"/>
    <mergeCell ref="A95:B95"/>
    <mergeCell ref="A96:B96"/>
    <mergeCell ref="A98:B98"/>
    <mergeCell ref="A99:B99"/>
    <mergeCell ref="A105:B105"/>
    <mergeCell ref="A83:B83"/>
    <mergeCell ref="A85:B85"/>
    <mergeCell ref="A86:B86"/>
    <mergeCell ref="A88:B88"/>
    <mergeCell ref="A90:B90"/>
    <mergeCell ref="A91:B91"/>
    <mergeCell ref="A75:B75"/>
    <mergeCell ref="A76:B76"/>
    <mergeCell ref="A78:B78"/>
    <mergeCell ref="A80:B80"/>
    <mergeCell ref="A81:B81"/>
    <mergeCell ref="A82:B82"/>
    <mergeCell ref="A64:B64"/>
    <mergeCell ref="A65:B65"/>
    <mergeCell ref="A66:B66"/>
    <mergeCell ref="A67:B67"/>
    <mergeCell ref="A69:B69"/>
    <mergeCell ref="A73:B73"/>
    <mergeCell ref="A51:B51"/>
    <mergeCell ref="A53:B53"/>
    <mergeCell ref="A55:B55"/>
    <mergeCell ref="A58:B58"/>
    <mergeCell ref="A61:B61"/>
    <mergeCell ref="A62:B62"/>
    <mergeCell ref="A39:B39"/>
    <mergeCell ref="A41:B41"/>
    <mergeCell ref="A42:B42"/>
    <mergeCell ref="A23:B23"/>
    <mergeCell ref="A25:B25"/>
    <mergeCell ref="A26:B26"/>
    <mergeCell ref="A28:B28"/>
    <mergeCell ref="A29:B29"/>
    <mergeCell ref="A34:B34"/>
    <mergeCell ref="A1:B1"/>
    <mergeCell ref="A2:J2"/>
    <mergeCell ref="A3:J3"/>
    <mergeCell ref="A5:C5"/>
    <mergeCell ref="E5:J5"/>
    <mergeCell ref="A20:B20"/>
    <mergeCell ref="A35:B35"/>
    <mergeCell ref="A36:B36"/>
    <mergeCell ref="A37:B37"/>
  </mergeCells>
  <pageMargins left="0.7" right="0.7" top="0.75" bottom="0.75" header="0.3" footer="0.3"/>
  <pageSetup paperSize="9" scale="77" fitToHeight="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NASLOVNA</vt:lpstr>
      <vt:lpstr>OPĆI DIIO</vt:lpstr>
      <vt:lpstr>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OGB</cp:lastModifiedBy>
  <cp:lastPrinted>2020-12-28T12:08:42Z</cp:lastPrinted>
  <dcterms:created xsi:type="dcterms:W3CDTF">2020-12-21T07:07:33Z</dcterms:created>
  <dcterms:modified xsi:type="dcterms:W3CDTF">2020-12-28T12:08:54Z</dcterms:modified>
</cp:coreProperties>
</file>