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1"/>
  </bookViews>
  <sheets>
    <sheet name="NASLOVNA OD" sheetId="1" r:id="rId1"/>
    <sheet name="REBALANS DRUGI 2020" sheetId="2" r:id="rId2"/>
  </sheets>
  <definedNames/>
  <calcPr fullCalcOnLoad="1"/>
</workbook>
</file>

<file path=xl/sharedStrings.xml><?xml version="1.0" encoding="utf-8"?>
<sst xmlns="http://schemas.openxmlformats.org/spreadsheetml/2006/main" count="160" uniqueCount="118">
  <si>
    <t>PRIHODI POSLOVANJA</t>
  </si>
  <si>
    <t>Prihodi od poreza</t>
  </si>
  <si>
    <t>Prihodi od imovine</t>
  </si>
  <si>
    <t>Ostali prihodi od nefinancijske imovine</t>
  </si>
  <si>
    <t>Prihodi od administrativnih pristojbi i po posebnim propisima</t>
  </si>
  <si>
    <t>Tekuće donacije</t>
  </si>
  <si>
    <t>Kapitalne donacije</t>
  </si>
  <si>
    <t>PRIHODI OD PRODAJE NEFINANCIJSKE IMOVINE</t>
  </si>
  <si>
    <t>Prihodi od prodaje neproizvedene imovine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</si>
  <si>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</si>
  <si>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</si>
  <si>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</si>
  <si>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</si>
  <si>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</si>
  <si>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</si>
  <si>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</si>
  <si>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</si>
  <si>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</si>
  <si>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</si>
  <si>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</si>
  <si>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Kamate za primljene zajmove</t>
  </si>
  <si>
    <t>Ostali financijski rashodi</t>
  </si>
  <si>
    <t>Ostale naknade građanima i kućanstvima iz proračuna</t>
  </si>
  <si>
    <t>Ostali rashodi</t>
  </si>
  <si>
    <t>Izvanredni rashodi</t>
  </si>
  <si>
    <t>RASHODI ZA NABAVU NEFINANCIJSKE IMOVINE</t>
  </si>
  <si>
    <t>Rashodi za nabavu neproizvedene imovine</t>
  </si>
  <si>
    <t>Rashodi za nabavu proizvedene dugotrajne imovine</t>
  </si>
  <si>
    <t>Građevinski objekti</t>
  </si>
  <si>
    <t>Postrojenja i oprema</t>
  </si>
  <si>
    <t>IZDACI ZA FINANCIJSKU IMOVINU I OTPLATE ZAJMOVA</t>
  </si>
  <si>
    <t>BROJ KONTA</t>
  </si>
  <si>
    <t>Porez i prirez na dohodak</t>
  </si>
  <si>
    <t>Porezi na imovinu</t>
  </si>
  <si>
    <t>Porezi na robu i usluge</t>
  </si>
  <si>
    <t xml:space="preserve">Pomoći iz proračuna </t>
  </si>
  <si>
    <t>Prihodi od financijske imovine</t>
  </si>
  <si>
    <t>Prihodi od nefinancijske imovine</t>
  </si>
  <si>
    <t>Prihodi po posebnim propisima</t>
  </si>
  <si>
    <t>OPĆI DIO PRORAČUNA</t>
  </si>
  <si>
    <t>Knjige, umjetnička djela i ostale izložbene vrijednosti</t>
  </si>
  <si>
    <t>A. RAČUN PRIHODA I RASHODA</t>
  </si>
  <si>
    <t>B. RAČUN FINANCIRANJA</t>
  </si>
  <si>
    <t xml:space="preserve"> 7. PRIHODI OD NEFINANCIJSKE IMOVINE</t>
  </si>
  <si>
    <t>3. RASHODI POSLOVANJA</t>
  </si>
  <si>
    <t>4. RASHODI ZA NABAVU NEFINANCIJSKE IMOVINE</t>
  </si>
  <si>
    <t>NAZIV RASHODA</t>
  </si>
  <si>
    <t>NAZIV PRIHODA</t>
  </si>
  <si>
    <t xml:space="preserve"> 6. PRIHODI POSLOVANJA</t>
  </si>
  <si>
    <t>NAZIV IZDATKA</t>
  </si>
  <si>
    <t>NETO FINANCIRANJE</t>
  </si>
  <si>
    <t>Članak 1.</t>
  </si>
  <si>
    <t>OPĆINA GORNJI BOGIĆEVCI</t>
  </si>
  <si>
    <t>Osnovni konto</t>
  </si>
  <si>
    <t>Osn. Konto</t>
  </si>
  <si>
    <t>PRIMICI OD FIN. IMOVINE I ZADUŽIVANJA</t>
  </si>
  <si>
    <t>Primici od zaduživanja</t>
  </si>
  <si>
    <t>Primljeni zajmovi od tuz. Banaka</t>
  </si>
  <si>
    <t xml:space="preserve">                        8. PRIMICI OD FINANCIJSKE IMOVINE I ZADUŽIVANJA</t>
  </si>
  <si>
    <t>Prihodi od prodaje materijalne imovine - pr.bog.</t>
  </si>
  <si>
    <t>Rashodi za dodatna ulaganja na nefinancijskoj imovini</t>
  </si>
  <si>
    <t xml:space="preserve">Naknade građanima i kućanstvima </t>
  </si>
  <si>
    <t xml:space="preserve">Otplata glavnice primljenih zajmova </t>
  </si>
  <si>
    <t>Pomoći iz inozemstva  i od subjek. unutar opće države</t>
  </si>
  <si>
    <t xml:space="preserve">             UKUPNO PRIHODI ( 6+7+8):</t>
  </si>
  <si>
    <t>Izdaci za otplatu glavnice prim. zajm.</t>
  </si>
  <si>
    <t>UKUPNO RASHODI I IZDACI 3+4+5</t>
  </si>
  <si>
    <t>Administrativne (upravne) pristojbe</t>
  </si>
  <si>
    <t>Subv. Trg. Dr.,poljoprivrednicima, obrtnicima, malim i sred poduzetnicima…</t>
  </si>
  <si>
    <t>Višak prihoda za pokriće rashoda iz prethodnog razdoblja</t>
  </si>
  <si>
    <t>Komunalni doprinosi i naknade</t>
  </si>
  <si>
    <t>A. RAČUNA PRIHODA I RASHODA</t>
  </si>
  <si>
    <t>UKUPNO PRIHODI</t>
  </si>
  <si>
    <t>UKUPNO RASHODI</t>
  </si>
  <si>
    <t>RAZLIKA PRIHODA I RASHODA</t>
  </si>
  <si>
    <t>B. RAČUNA FINANCIRANJA</t>
  </si>
  <si>
    <t>Članak 2.</t>
  </si>
  <si>
    <t xml:space="preserve"> </t>
  </si>
  <si>
    <t>NOVI PLAN</t>
  </si>
  <si>
    <t>O D L U K U</t>
  </si>
  <si>
    <t>PRIH.OD PRODAJE NEFINAN.IM.</t>
  </si>
  <si>
    <t>RASHODI ZA NABAVU NEFIN.IM.</t>
  </si>
  <si>
    <t>POVEĆANJE / SMANJENJE</t>
  </si>
  <si>
    <t>IZDACI OD FINAN.IM. I ZADUŽ.</t>
  </si>
  <si>
    <t>PRIMICI OD FINAN.IM. I ZADUŽ.</t>
  </si>
  <si>
    <t xml:space="preserve">Indeks </t>
  </si>
  <si>
    <t>Plaća redovni zaposlenici</t>
  </si>
  <si>
    <t>Plaća knjižnica</t>
  </si>
  <si>
    <t>Plaća Javni radovi</t>
  </si>
  <si>
    <t xml:space="preserve">Potpore </t>
  </si>
  <si>
    <t>Utvrda BEDEM - ulag.na tuđoj imovini radi prava korištenja</t>
  </si>
  <si>
    <t>Pom.iz drž.pror.temeljem prijenosa EU sr.</t>
  </si>
  <si>
    <t>Manjak prihoda / Višak iz preth.god.</t>
  </si>
  <si>
    <t>Naknade trošk. osobama izvan radnog odn.</t>
  </si>
  <si>
    <t>Prihodi od financijske imovine KNJIŽNICA</t>
  </si>
  <si>
    <t>Ostali rashodi za zaposlene KNJIŽNICA</t>
  </si>
  <si>
    <t>Pomoć proračunskim korisnicima iz proračuna koji im nije nadležan</t>
  </si>
  <si>
    <t>Materijalna imovina-prirodna bog.-zemljišta</t>
  </si>
  <si>
    <t>Dio manjka/viška koji će se pokrit/rasporedit</t>
  </si>
  <si>
    <t>Nematerijalna proizvedena imovina</t>
  </si>
  <si>
    <t>Dodatna ulaganja na građ. Objekt. JAVNA RASVJETA</t>
  </si>
  <si>
    <t>Ostale kazne</t>
  </si>
  <si>
    <r>
      <t xml:space="preserve">Gornji Bogićevci broj </t>
    </r>
    <r>
      <rPr>
        <sz val="12"/>
        <rFont val="Times New Roman"/>
        <family val="1"/>
      </rPr>
      <t xml:space="preserve">04/17) </t>
    </r>
    <r>
      <rPr>
        <sz val="12"/>
        <rFont val="Times New Roman"/>
        <family val="1"/>
      </rPr>
      <t xml:space="preserve">mijenja se i glasi:   </t>
    </r>
  </si>
  <si>
    <t>PLAN PO PRVOM REBALANSU</t>
  </si>
  <si>
    <t>REBALANS DRUGI</t>
  </si>
  <si>
    <t>3 (4 - 2)</t>
  </si>
  <si>
    <t xml:space="preserve">drugi Rebalans </t>
  </si>
  <si>
    <t>5(4:2)x100</t>
  </si>
  <si>
    <t>Kapitalne pomoći</t>
  </si>
  <si>
    <t>Prihod od prodaje neproizvedene imovine</t>
  </si>
  <si>
    <t>Prihod od prodaje postrojenja i opreme</t>
  </si>
  <si>
    <t>PLAN 2020.</t>
  </si>
  <si>
    <t>o  izmjeni i dopuni Plana Proračuna općine Gornji Bogićevci za 2020. godinu</t>
  </si>
  <si>
    <t xml:space="preserve">         Članak 1. Plana Proračuna općine Gornji Bogićevci za 2020.godinu (Službeni glasnik općine</t>
  </si>
  <si>
    <t>"Proračun općine Gornji Bogićevci za 2020.god.(u daljnjem tekstu: Proračun) sastoji se od:</t>
  </si>
  <si>
    <t>PLAN ZA 2020.</t>
  </si>
  <si>
    <r>
      <t xml:space="preserve">     Prihodi i rashodi te primici i izdaci </t>
    </r>
    <r>
      <rPr>
        <b/>
        <sz val="12"/>
        <rFont val="Times New Roman"/>
        <family val="1"/>
      </rPr>
      <t>koji se mjenjaju</t>
    </r>
    <r>
      <rPr>
        <sz val="12"/>
        <rFont val="Times New Roman"/>
        <family val="1"/>
      </rPr>
      <t xml:space="preserve"> utvrđuju se u Računu prihoda i rashoda i Računu financiranja za 2020. godinu kako slijedi:</t>
    </r>
  </si>
  <si>
    <r>
      <t xml:space="preserve">        Na temelju članka 39. Zakona o proračunu ("Narodne novine", broj 87/08) i članka 32. Stavak 5 Statuta općine Gornji Bogićevci ("Službeni vjesnik općine Gornji Bogićevci   br.02/09), </t>
    </r>
    <r>
      <rPr>
        <b/>
        <sz val="11"/>
        <rFont val="Times New Roman"/>
        <family val="1"/>
      </rPr>
      <t>OPĆINSKO</t>
    </r>
    <r>
      <rPr>
        <b/>
        <sz val="11"/>
        <rFont val="Times New Roman"/>
        <family val="1"/>
      </rPr>
      <t xml:space="preserve"> VIJEĆE OPĆINE GORNJI BOGIĆEVCI</t>
    </r>
    <r>
      <rPr>
        <sz val="11"/>
        <rFont val="Times New Roman"/>
        <family val="1"/>
      </rPr>
      <t xml:space="preserve"> na  20</t>
    </r>
    <r>
      <rPr>
        <sz val="11"/>
        <rFont val="Times New Roman"/>
        <family val="1"/>
      </rPr>
      <t xml:space="preserve">. sjednici održanoj 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16.11.2020.</t>
    </r>
    <r>
      <rPr>
        <sz val="11"/>
        <rFont val="Times New Roman"/>
        <family val="1"/>
      </rPr>
      <t xml:space="preserve">  godine donijelo je</t>
    </r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</si>
</sst>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#,##0.00\ _k_n"/>
    <numFmt numFmtId="176" formatCode="#,##0.00;[Red]#,##0.00"/>
    <numFmt numFmtId="177" formatCode="#.##0.00"/>
    <numFmt numFmtId="178" formatCode="&quot;Istinito&quot;;&quot;Istinito&quot;;&quot;Neistinito&quot;"/>
    <numFmt numFmtId="179" formatCode="[$€-2]\ #,##0.00_);[Red]\([$€-2]\ #,##0.00\)"/>
    <numFmt numFmtId="180" formatCode="0.0"/>
    <numFmt numFmtId="181" formatCode="#,##0;[Red]#,##0"/>
    <numFmt numFmtId="182" formatCode="dd/mm/yyyy"/>
    <numFmt numFmtId="183" formatCode="0;[Red]0"/>
  </numFmts>
  <fonts count="67">
    <font>
      <sz val="10"/>
      <name val="Arial"/>
      <family val="0"/>
    </font>
    <font>
      <b/>
      <sz val="18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1"/>
      <name val="Times New Roman"/>
      <family val="1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color indexed="8"/>
      <name val="Times New Roman"/>
      <family val="1"/>
    </font>
    <font>
      <b/>
      <sz val="16"/>
      <name val="Arial"/>
      <family val="2"/>
    </font>
    <font>
      <b/>
      <sz val="10"/>
      <color indexed="18"/>
      <name val="Times New Roman"/>
      <family val="1"/>
    </font>
    <font>
      <sz val="10"/>
      <color indexed="18"/>
      <name val="Arial"/>
      <family val="2"/>
    </font>
    <font>
      <sz val="10"/>
      <color indexed="18"/>
      <name val="Times New Roman"/>
      <family val="1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9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99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31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top"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center" wrapText="1" shrinkToFit="1"/>
    </xf>
    <xf numFmtId="176" fontId="4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7" fillId="0" borderId="0" xfId="0" applyFont="1" applyAlignment="1">
      <alignment horizontal="justify" vertical="top"/>
    </xf>
    <xf numFmtId="4" fontId="0" fillId="0" borderId="0" xfId="0" applyNumberFormat="1" applyBorder="1" applyAlignment="1">
      <alignment/>
    </xf>
    <xf numFmtId="0" fontId="4" fillId="0" borderId="10" xfId="0" applyNumberFormat="1" applyFont="1" applyBorder="1" applyAlignment="1">
      <alignment horizontal="justify" vertical="center" wrapText="1"/>
    </xf>
    <xf numFmtId="0" fontId="2" fillId="0" borderId="10" xfId="0" applyNumberFormat="1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justify" vertical="top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justify" vertical="top"/>
    </xf>
    <xf numFmtId="176" fontId="2" fillId="0" borderId="11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176" fontId="2" fillId="0" borderId="13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 wrapText="1"/>
    </xf>
    <xf numFmtId="176" fontId="2" fillId="0" borderId="13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top"/>
    </xf>
    <xf numFmtId="176" fontId="4" fillId="0" borderId="14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justify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4" fillId="0" borderId="17" xfId="0" applyFont="1" applyBorder="1" applyAlignment="1">
      <alignment horizontal="justify" vertical="top"/>
    </xf>
    <xf numFmtId="176" fontId="2" fillId="0" borderId="17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justify" vertical="top"/>
    </xf>
    <xf numFmtId="176" fontId="4" fillId="0" borderId="13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justify" vertical="top" wrapText="1"/>
    </xf>
    <xf numFmtId="176" fontId="3" fillId="0" borderId="11" xfId="0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justify" vertical="top" wrapText="1"/>
    </xf>
    <xf numFmtId="176" fontId="4" fillId="0" borderId="14" xfId="0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justify" vertical="center" wrapText="1"/>
    </xf>
    <xf numFmtId="0" fontId="2" fillId="0" borderId="13" xfId="0" applyNumberFormat="1" applyFont="1" applyBorder="1" applyAlignment="1">
      <alignment horizontal="justify" vertical="center" wrapText="1"/>
    </xf>
    <xf numFmtId="0" fontId="4" fillId="0" borderId="14" xfId="0" applyNumberFormat="1" applyFont="1" applyBorder="1" applyAlignment="1">
      <alignment horizontal="justify" vertical="center" wrapText="1"/>
    </xf>
    <xf numFmtId="0" fontId="3" fillId="0" borderId="11" xfId="0" applyNumberFormat="1" applyFont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 vertical="center" wrapText="1"/>
    </xf>
    <xf numFmtId="0" fontId="2" fillId="0" borderId="12" xfId="0" applyNumberFormat="1" applyFont="1" applyBorder="1" applyAlignment="1">
      <alignment horizontal="justify" vertical="center" wrapText="1"/>
    </xf>
    <xf numFmtId="0" fontId="2" fillId="0" borderId="13" xfId="0" applyNumberFormat="1" applyFont="1" applyBorder="1" applyAlignment="1">
      <alignment horizontal="justify" vertical="center" wrapText="1"/>
    </xf>
    <xf numFmtId="0" fontId="4" fillId="0" borderId="13" xfId="0" applyNumberFormat="1" applyFont="1" applyBorder="1" applyAlignment="1">
      <alignment horizontal="justify" vertical="center" wrapText="1"/>
    </xf>
    <xf numFmtId="176" fontId="4" fillId="0" borderId="13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top"/>
    </xf>
    <xf numFmtId="0" fontId="4" fillId="0" borderId="20" xfId="0" applyFont="1" applyBorder="1" applyAlignment="1">
      <alignment horizontal="justify" vertical="center" wrapText="1"/>
    </xf>
    <xf numFmtId="176" fontId="2" fillId="0" borderId="20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21" xfId="0" applyFont="1" applyBorder="1" applyAlignment="1">
      <alignment/>
    </xf>
    <xf numFmtId="0" fontId="0" fillId="0" borderId="21" xfId="0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1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11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/>
    </xf>
    <xf numFmtId="176" fontId="2" fillId="0" borderId="14" xfId="0" applyNumberFormat="1" applyFont="1" applyBorder="1" applyAlignment="1">
      <alignment horizontal="right" vertical="center"/>
    </xf>
    <xf numFmtId="0" fontId="2" fillId="35" borderId="14" xfId="0" applyFont="1" applyFill="1" applyBorder="1" applyAlignment="1">
      <alignment horizontal="left" vertical="top"/>
    </xf>
    <xf numFmtId="0" fontId="2" fillId="35" borderId="14" xfId="0" applyFont="1" applyFill="1" applyBorder="1" applyAlignment="1">
      <alignment horizontal="justify" vertical="center"/>
    </xf>
    <xf numFmtId="4" fontId="8" fillId="35" borderId="14" xfId="0" applyNumberFormat="1" applyFont="1" applyFill="1" applyBorder="1" applyAlignment="1">
      <alignment/>
    </xf>
    <xf numFmtId="4" fontId="0" fillId="35" borderId="14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justify" vertical="center"/>
    </xf>
    <xf numFmtId="4" fontId="8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left" vertical="top"/>
    </xf>
    <xf numFmtId="0" fontId="2" fillId="0" borderId="13" xfId="0" applyFont="1" applyBorder="1" applyAlignment="1">
      <alignment horizontal="justify" vertical="center"/>
    </xf>
    <xf numFmtId="0" fontId="2" fillId="35" borderId="1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justify" vertical="center"/>
    </xf>
    <xf numFmtId="176" fontId="2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justify" vertical="top"/>
    </xf>
    <xf numFmtId="4" fontId="7" fillId="0" borderId="11" xfId="0" applyNumberFormat="1" applyFont="1" applyBorder="1" applyAlignment="1">
      <alignment/>
    </xf>
    <xf numFmtId="4" fontId="16" fillId="0" borderId="11" xfId="0" applyNumberFormat="1" applyFont="1" applyBorder="1" applyAlignment="1">
      <alignment/>
    </xf>
    <xf numFmtId="4" fontId="0" fillId="36" borderId="10" xfId="0" applyNumberFormat="1" applyFill="1" applyBorder="1" applyAlignment="1">
      <alignment horizontal="right" vertical="center" wrapText="1"/>
    </xf>
    <xf numFmtId="0" fontId="3" fillId="36" borderId="10" xfId="0" applyNumberFormat="1" applyFont="1" applyFill="1" applyBorder="1" applyAlignment="1">
      <alignment horizontal="left" vertical="top" wrapText="1"/>
    </xf>
    <xf numFmtId="0" fontId="4" fillId="36" borderId="10" xfId="0" applyNumberFormat="1" applyFont="1" applyFill="1" applyBorder="1" applyAlignment="1">
      <alignment horizontal="justify" vertical="top" wrapText="1"/>
    </xf>
    <xf numFmtId="4" fontId="2" fillId="36" borderId="10" xfId="0" applyNumberFormat="1" applyFont="1" applyFill="1" applyBorder="1" applyAlignment="1" applyProtection="1">
      <alignment vertical="center"/>
      <protection hidden="1"/>
    </xf>
    <xf numFmtId="4" fontId="8" fillId="36" borderId="10" xfId="0" applyNumberFormat="1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left" vertical="top"/>
    </xf>
    <xf numFmtId="4" fontId="7" fillId="35" borderId="10" xfId="0" applyNumberFormat="1" applyFont="1" applyFill="1" applyBorder="1" applyAlignment="1">
      <alignment horizontal="right" vertical="center" wrapText="1"/>
    </xf>
    <xf numFmtId="0" fontId="4" fillId="35" borderId="14" xfId="0" applyFont="1" applyFill="1" applyBorder="1" applyAlignment="1">
      <alignment horizontal="justify" vertical="top"/>
    </xf>
    <xf numFmtId="0" fontId="4" fillId="35" borderId="14" xfId="0" applyFont="1" applyFill="1" applyBorder="1" applyAlignment="1">
      <alignment horizontal="left" vertical="top"/>
    </xf>
    <xf numFmtId="0" fontId="10" fillId="35" borderId="14" xfId="0" applyFont="1" applyFill="1" applyBorder="1" applyAlignment="1">
      <alignment horizontal="left" vertical="top"/>
    </xf>
    <xf numFmtId="0" fontId="4" fillId="35" borderId="14" xfId="0" applyFont="1" applyFill="1" applyBorder="1" applyAlignment="1">
      <alignment horizontal="justify" vertical="top"/>
    </xf>
    <xf numFmtId="0" fontId="0" fillId="37" borderId="0" xfId="0" applyFill="1" applyAlignment="1">
      <alignment/>
    </xf>
    <xf numFmtId="4" fontId="0" fillId="36" borderId="14" xfId="0" applyNumberFormat="1" applyFill="1" applyBorder="1" applyAlignment="1">
      <alignment/>
    </xf>
    <xf numFmtId="0" fontId="4" fillId="35" borderId="14" xfId="0" applyNumberFormat="1" applyFont="1" applyFill="1" applyBorder="1" applyAlignment="1">
      <alignment horizontal="left" vertical="top" wrapText="1"/>
    </xf>
    <xf numFmtId="0" fontId="4" fillId="35" borderId="10" xfId="0" applyNumberFormat="1" applyFont="1" applyFill="1" applyBorder="1" applyAlignment="1">
      <alignment horizontal="left" vertical="top" wrapText="1"/>
    </xf>
    <xf numFmtId="0" fontId="4" fillId="35" borderId="10" xfId="0" applyNumberFormat="1" applyFont="1" applyFill="1" applyBorder="1" applyAlignment="1">
      <alignment horizontal="justify" vertical="top" wrapText="1"/>
    </xf>
    <xf numFmtId="0" fontId="4" fillId="35" borderId="14" xfId="0" applyNumberFormat="1" applyFont="1" applyFill="1" applyBorder="1" applyAlignment="1">
      <alignment horizontal="justify" vertical="center" wrapText="1"/>
    </xf>
    <xf numFmtId="0" fontId="2" fillId="35" borderId="14" xfId="0" applyNumberFormat="1" applyFont="1" applyFill="1" applyBorder="1" applyAlignment="1">
      <alignment horizontal="justify" vertical="center" wrapText="1"/>
    </xf>
    <xf numFmtId="0" fontId="4" fillId="35" borderId="14" xfId="0" applyFont="1" applyFill="1" applyBorder="1" applyAlignment="1">
      <alignment horizontal="justify" vertical="center" wrapText="1"/>
    </xf>
    <xf numFmtId="4" fontId="7" fillId="35" borderId="10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12" xfId="0" applyFont="1" applyBorder="1" applyAlignment="1">
      <alignment horizontal="left" vertical="top"/>
    </xf>
    <xf numFmtId="0" fontId="2" fillId="35" borderId="14" xfId="0" applyFont="1" applyFill="1" applyBorder="1" applyAlignment="1">
      <alignment horizontal="left" vertical="top"/>
    </xf>
    <xf numFmtId="0" fontId="2" fillId="35" borderId="14" xfId="0" applyNumberFormat="1" applyFont="1" applyFill="1" applyBorder="1" applyAlignment="1">
      <alignment horizontal="left" vertical="top" wrapText="1"/>
    </xf>
    <xf numFmtId="0" fontId="2" fillId="35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35" borderId="14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justify" vertical="center" wrapText="1"/>
    </xf>
    <xf numFmtId="0" fontId="2" fillId="0" borderId="14" xfId="0" applyNumberFormat="1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38" borderId="10" xfId="0" applyFill="1" applyBorder="1" applyAlignment="1">
      <alignment/>
    </xf>
    <xf numFmtId="0" fontId="14" fillId="0" borderId="0" xfId="0" applyFont="1" applyAlignment="1">
      <alignment horizontal="left" wrapText="1"/>
    </xf>
    <xf numFmtId="4" fontId="11" fillId="0" borderId="10" xfId="0" applyNumberFormat="1" applyFont="1" applyBorder="1" applyAlignment="1">
      <alignment horizontal="right"/>
    </xf>
    <xf numFmtId="0" fontId="11" fillId="0" borderId="23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5" fillId="0" borderId="10" xfId="0" applyFont="1" applyBorder="1" applyAlignment="1">
      <alignment horizontal="left"/>
    </xf>
    <xf numFmtId="4" fontId="15" fillId="0" borderId="10" xfId="0" applyNumberFormat="1" applyFont="1" applyBorder="1" applyAlignment="1">
      <alignment horizontal="right"/>
    </xf>
    <xf numFmtId="0" fontId="15" fillId="0" borderId="23" xfId="0" applyFont="1" applyBorder="1" applyAlignment="1">
      <alignment horizontal="left"/>
    </xf>
    <xf numFmtId="4" fontId="15" fillId="0" borderId="25" xfId="0" applyNumberFormat="1" applyFont="1" applyBorder="1" applyAlignment="1">
      <alignment horizontal="right"/>
    </xf>
    <xf numFmtId="0" fontId="15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left"/>
    </xf>
    <xf numFmtId="4" fontId="15" fillId="0" borderId="0" xfId="0" applyNumberFormat="1" applyFont="1" applyBorder="1" applyAlignment="1">
      <alignment horizontal="right"/>
    </xf>
    <xf numFmtId="4" fontId="15" fillId="0" borderId="26" xfId="0" applyNumberFormat="1" applyFont="1" applyBorder="1" applyAlignment="1">
      <alignment horizontal="right"/>
    </xf>
    <xf numFmtId="4" fontId="15" fillId="0" borderId="11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 wrapText="1"/>
    </xf>
    <xf numFmtId="0" fontId="9" fillId="39" borderId="10" xfId="0" applyFont="1" applyFill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4" fontId="0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6" fillId="35" borderId="14" xfId="0" applyFont="1" applyFill="1" applyBorder="1" applyAlignment="1">
      <alignment horizontal="justify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horizontal="justify" vertical="top"/>
    </xf>
    <xf numFmtId="176" fontId="2" fillId="33" borderId="13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left" vertical="top" wrapText="1"/>
    </xf>
    <xf numFmtId="176" fontId="2" fillId="0" borderId="20" xfId="0" applyNumberFormat="1" applyFont="1" applyBorder="1" applyAlignment="1">
      <alignment horizontal="right" vertical="center" wrapText="1"/>
    </xf>
    <xf numFmtId="0" fontId="2" fillId="37" borderId="10" xfId="0" applyNumberFormat="1" applyFont="1" applyFill="1" applyBorder="1" applyAlignment="1">
      <alignment horizontal="justify" vertical="center" wrapText="1"/>
    </xf>
    <xf numFmtId="0" fontId="4" fillId="37" borderId="10" xfId="0" applyNumberFormat="1" applyFont="1" applyFill="1" applyBorder="1" applyAlignment="1">
      <alignment horizontal="justify" vertical="center" wrapText="1"/>
    </xf>
    <xf numFmtId="4" fontId="4" fillId="37" borderId="10" xfId="0" applyNumberFormat="1" applyFont="1" applyFill="1" applyBorder="1" applyAlignment="1" applyProtection="1">
      <alignment horizontal="right" vertical="center" wrapText="1"/>
      <protection hidden="1"/>
    </xf>
    <xf numFmtId="0" fontId="5" fillId="20" borderId="14" xfId="0" applyNumberFormat="1" applyFont="1" applyFill="1" applyBorder="1" applyAlignment="1">
      <alignment horizontal="justify" vertical="center" wrapText="1"/>
    </xf>
    <xf numFmtId="0" fontId="18" fillId="35" borderId="10" xfId="0" applyFont="1" applyFill="1" applyBorder="1" applyAlignment="1">
      <alignment horizontal="left" vertical="center"/>
    </xf>
    <xf numFmtId="0" fontId="18" fillId="35" borderId="10" xfId="0" applyFont="1" applyFill="1" applyBorder="1" applyAlignment="1">
      <alignment horizontal="justify" vertical="top"/>
    </xf>
    <xf numFmtId="176" fontId="19" fillId="36" borderId="20" xfId="0" applyNumberFormat="1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left" vertical="center"/>
    </xf>
    <xf numFmtId="0" fontId="5" fillId="35" borderId="10" xfId="0" applyNumberFormat="1" applyFont="1" applyFill="1" applyBorder="1" applyAlignment="1">
      <alignment horizontal="justify" vertical="center" wrapText="1"/>
    </xf>
    <xf numFmtId="4" fontId="0" fillId="40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4" fontId="19" fillId="41" borderId="13" xfId="0" applyNumberFormat="1" applyFont="1" applyFill="1" applyBorder="1" applyAlignment="1">
      <alignment/>
    </xf>
    <xf numFmtId="4" fontId="8" fillId="41" borderId="27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horizontal="justify" vertical="center" wrapText="1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10" fillId="36" borderId="25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0" fillId="34" borderId="25" xfId="0" applyFont="1" applyFill="1" applyBorder="1" applyAlignment="1">
      <alignment horizontal="center"/>
    </xf>
    <xf numFmtId="0" fontId="10" fillId="36" borderId="28" xfId="0" applyFont="1" applyFill="1" applyBorder="1" applyAlignment="1">
      <alignment horizontal="center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/>
    </xf>
    <xf numFmtId="0" fontId="10" fillId="34" borderId="26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33" borderId="29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justify" vertical="top" wrapText="1"/>
    </xf>
    <xf numFmtId="176" fontId="2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4" fontId="0" fillId="20" borderId="15" xfId="0" applyNumberFormat="1" applyFont="1" applyFill="1" applyBorder="1" applyAlignment="1">
      <alignment/>
    </xf>
    <xf numFmtId="4" fontId="8" fillId="0" borderId="17" xfId="0" applyNumberFormat="1" applyFont="1" applyBorder="1" applyAlignment="1">
      <alignment/>
    </xf>
    <xf numFmtId="4" fontId="13" fillId="34" borderId="17" xfId="0" applyNumberFormat="1" applyFont="1" applyFill="1" applyBorder="1" applyAlignment="1">
      <alignment/>
    </xf>
    <xf numFmtId="0" fontId="18" fillId="40" borderId="0" xfId="0" applyFont="1" applyFill="1" applyBorder="1" applyAlignment="1">
      <alignment horizontal="justify" vertical="top"/>
    </xf>
    <xf numFmtId="4" fontId="19" fillId="40" borderId="0" xfId="0" applyNumberFormat="1" applyFont="1" applyFill="1" applyBorder="1" applyAlignment="1">
      <alignment/>
    </xf>
    <xf numFmtId="4" fontId="8" fillId="40" borderId="0" xfId="0" applyNumberFormat="1" applyFont="1" applyFill="1" applyBorder="1" applyAlignment="1">
      <alignment horizontal="right" vertical="center" wrapText="1"/>
    </xf>
    <xf numFmtId="4" fontId="8" fillId="40" borderId="0" xfId="0" applyNumberFormat="1" applyFont="1" applyFill="1" applyBorder="1" applyAlignment="1">
      <alignment/>
    </xf>
    <xf numFmtId="0" fontId="0" fillId="40" borderId="0" xfId="0" applyFill="1" applyBorder="1" applyAlignment="1">
      <alignment/>
    </xf>
    <xf numFmtId="0" fontId="7" fillId="40" borderId="0" xfId="0" applyFont="1" applyFill="1" applyBorder="1" applyAlignment="1">
      <alignment horizontal="justify" vertical="top"/>
    </xf>
    <xf numFmtId="4" fontId="0" fillId="40" borderId="0" xfId="0" applyNumberFormat="1" applyFill="1" applyBorder="1" applyAlignment="1">
      <alignment/>
    </xf>
    <xf numFmtId="0" fontId="0" fillId="40" borderId="0" xfId="0" applyFill="1" applyAlignment="1">
      <alignment/>
    </xf>
    <xf numFmtId="0" fontId="13" fillId="40" borderId="0" xfId="0" applyFont="1" applyFill="1" applyAlignment="1">
      <alignment/>
    </xf>
    <xf numFmtId="4" fontId="0" fillId="35" borderId="10" xfId="0" applyNumberFormat="1" applyFont="1" applyFill="1" applyBorder="1" applyAlignment="1">
      <alignment horizontal="right" vertical="center" wrapText="1"/>
    </xf>
    <xf numFmtId="4" fontId="0" fillId="35" borderId="14" xfId="0" applyNumberFormat="1" applyFont="1" applyFill="1" applyBorder="1" applyAlignment="1">
      <alignment horizontal="right" vertical="center"/>
    </xf>
    <xf numFmtId="176" fontId="6" fillId="35" borderId="10" xfId="0" applyNumberFormat="1" applyFont="1" applyFill="1" applyBorder="1" applyAlignment="1">
      <alignment horizontal="right" vertical="center" wrapText="1"/>
    </xf>
    <xf numFmtId="4" fontId="6" fillId="20" borderId="14" xfId="0" applyNumberFormat="1" applyFont="1" applyFill="1" applyBorder="1" applyAlignment="1" applyProtection="1">
      <alignment/>
      <protection hidden="1"/>
    </xf>
    <xf numFmtId="4" fontId="2" fillId="0" borderId="20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justify" vertical="center" wrapText="1"/>
    </xf>
    <xf numFmtId="176" fontId="2" fillId="0" borderId="14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/>
    </xf>
    <xf numFmtId="0" fontId="2" fillId="42" borderId="14" xfId="0" applyNumberFormat="1" applyFont="1" applyFill="1" applyBorder="1" applyAlignment="1">
      <alignment horizontal="left" vertical="top" wrapText="1"/>
    </xf>
    <xf numFmtId="0" fontId="2" fillId="42" borderId="14" xfId="0" applyNumberFormat="1" applyFont="1" applyFill="1" applyBorder="1" applyAlignment="1">
      <alignment horizontal="justify" vertical="top" wrapText="1"/>
    </xf>
    <xf numFmtId="4" fontId="2" fillId="42" borderId="14" xfId="0" applyNumberFormat="1" applyFont="1" applyFill="1" applyBorder="1" applyAlignment="1" applyProtection="1">
      <alignment/>
      <protection hidden="1"/>
    </xf>
    <xf numFmtId="4" fontId="8" fillId="42" borderId="14" xfId="0" applyNumberFormat="1" applyFont="1" applyFill="1" applyBorder="1" applyAlignment="1">
      <alignment horizontal="right" vertical="center" wrapText="1"/>
    </xf>
    <xf numFmtId="0" fontId="2" fillId="35" borderId="14" xfId="0" applyNumberFormat="1" applyFont="1" applyFill="1" applyBorder="1" applyAlignment="1">
      <alignment horizontal="justify" vertical="top" wrapText="1"/>
    </xf>
    <xf numFmtId="176" fontId="2" fillId="35" borderId="14" xfId="0" applyNumberFormat="1" applyFont="1" applyFill="1" applyBorder="1" applyAlignment="1">
      <alignment horizontal="right" vertical="center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justify" vertical="top" wrapText="1"/>
    </xf>
    <xf numFmtId="4" fontId="8" fillId="35" borderId="14" xfId="0" applyNumberFormat="1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 applyProtection="1">
      <alignment vertical="center" wrapText="1"/>
      <protection hidden="1"/>
    </xf>
    <xf numFmtId="4" fontId="5" fillId="35" borderId="14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10" xfId="0" applyNumberFormat="1" applyFont="1" applyBorder="1" applyAlignment="1">
      <alignment vertical="center" wrapText="1"/>
    </xf>
    <xf numFmtId="4" fontId="5" fillId="35" borderId="10" xfId="0" applyNumberFormat="1" applyFont="1" applyFill="1" applyBorder="1" applyAlignment="1" applyProtection="1">
      <alignment vertical="center"/>
      <protection hidden="1"/>
    </xf>
    <xf numFmtId="4" fontId="15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justify" vertical="top"/>
    </xf>
    <xf numFmtId="0" fontId="4" fillId="0" borderId="20" xfId="0" applyNumberFormat="1" applyFont="1" applyBorder="1" applyAlignment="1">
      <alignment horizontal="justify" vertical="top" wrapText="1"/>
    </xf>
    <xf numFmtId="0" fontId="2" fillId="40" borderId="10" xfId="0" applyNumberFormat="1" applyFont="1" applyFill="1" applyBorder="1" applyAlignment="1">
      <alignment horizontal="justify" vertical="center" wrapText="1"/>
    </xf>
    <xf numFmtId="0" fontId="4" fillId="40" borderId="10" xfId="0" applyNumberFormat="1" applyFont="1" applyFill="1" applyBorder="1" applyAlignment="1">
      <alignment horizontal="justify" vertical="center" wrapText="1"/>
    </xf>
    <xf numFmtId="176" fontId="18" fillId="40" borderId="10" xfId="0" applyNumberFormat="1" applyFont="1" applyFill="1" applyBorder="1" applyAlignment="1">
      <alignment horizontal="right" vertical="center" wrapText="1"/>
    </xf>
    <xf numFmtId="0" fontId="2" fillId="42" borderId="10" xfId="0" applyNumberFormat="1" applyFont="1" applyFill="1" applyBorder="1" applyAlignment="1">
      <alignment horizontal="left" vertical="top" wrapText="1"/>
    </xf>
    <xf numFmtId="0" fontId="2" fillId="42" borderId="10" xfId="0" applyNumberFormat="1" applyFont="1" applyFill="1" applyBorder="1" applyAlignment="1">
      <alignment horizontal="justify" vertical="top" wrapText="1"/>
    </xf>
    <xf numFmtId="4" fontId="2" fillId="42" borderId="10" xfId="0" applyNumberFormat="1" applyFont="1" applyFill="1" applyBorder="1" applyAlignment="1" applyProtection="1">
      <alignment/>
      <protection hidden="1"/>
    </xf>
    <xf numFmtId="4" fontId="8" fillId="42" borderId="10" xfId="0" applyNumberFormat="1" applyFont="1" applyFill="1" applyBorder="1" applyAlignment="1">
      <alignment horizontal="right" vertical="center" wrapText="1"/>
    </xf>
    <xf numFmtId="4" fontId="63" fillId="0" borderId="0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 horizontal="justify" vertical="center"/>
    </xf>
    <xf numFmtId="4" fontId="8" fillId="40" borderId="10" xfId="0" applyNumberFormat="1" applyFont="1" applyFill="1" applyBorder="1" applyAlignment="1">
      <alignment vertical="center" wrapText="1"/>
    </xf>
    <xf numFmtId="176" fontId="2" fillId="33" borderId="10" xfId="0" applyNumberFormat="1" applyFont="1" applyFill="1" applyBorder="1" applyAlignment="1">
      <alignment horizontal="right" vertical="center" wrapText="1"/>
    </xf>
    <xf numFmtId="0" fontId="2" fillId="35" borderId="15" xfId="0" applyFont="1" applyFill="1" applyBorder="1" applyAlignment="1">
      <alignment horizontal="left" vertical="top"/>
    </xf>
    <xf numFmtId="0" fontId="4" fillId="35" borderId="15" xfId="0" applyFont="1" applyFill="1" applyBorder="1" applyAlignment="1">
      <alignment horizontal="justify" vertical="top"/>
    </xf>
    <xf numFmtId="0" fontId="4" fillId="35" borderId="15" xfId="0" applyFont="1" applyFill="1" applyBorder="1" applyAlignment="1">
      <alignment horizontal="left" vertical="top"/>
    </xf>
    <xf numFmtId="176" fontId="7" fillId="20" borderId="15" xfId="0" applyNumberFormat="1" applyFont="1" applyFill="1" applyBorder="1" applyAlignment="1">
      <alignment horizontal="right" vertical="center" wrapText="1"/>
    </xf>
    <xf numFmtId="4" fontId="0" fillId="40" borderId="0" xfId="0" applyNumberFormat="1" applyFill="1" applyAlignment="1">
      <alignment/>
    </xf>
    <xf numFmtId="0" fontId="2" fillId="40" borderId="10" xfId="0" applyNumberFormat="1" applyFont="1" applyFill="1" applyBorder="1" applyAlignment="1">
      <alignment horizontal="left" vertical="center" wrapText="1"/>
    </xf>
    <xf numFmtId="0" fontId="4" fillId="40" borderId="10" xfId="0" applyNumberFormat="1" applyFont="1" applyFill="1" applyBorder="1" applyAlignment="1">
      <alignment horizontal="left" vertical="top" wrapText="1"/>
    </xf>
    <xf numFmtId="0" fontId="4" fillId="40" borderId="10" xfId="0" applyNumberFormat="1" applyFont="1" applyFill="1" applyBorder="1" applyAlignment="1">
      <alignment horizontal="justify" vertical="top"/>
    </xf>
    <xf numFmtId="4" fontId="4" fillId="40" borderId="10" xfId="0" applyNumberFormat="1" applyFont="1" applyFill="1" applyBorder="1" applyAlignment="1" applyProtection="1">
      <alignment vertical="center" wrapText="1"/>
      <protection hidden="1"/>
    </xf>
    <xf numFmtId="4" fontId="18" fillId="40" borderId="10" xfId="0" applyNumberFormat="1" applyFont="1" applyFill="1" applyBorder="1" applyAlignment="1">
      <alignment horizontal="right" vertical="center" wrapText="1"/>
    </xf>
    <xf numFmtId="0" fontId="2" fillId="0" borderId="30" xfId="0" applyFont="1" applyBorder="1" applyAlignment="1">
      <alignment horizontal="left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/>
    </xf>
    <xf numFmtId="0" fontId="4" fillId="40" borderId="10" xfId="0" applyFont="1" applyFill="1" applyBorder="1" applyAlignment="1">
      <alignment horizontal="justify" vertical="center" wrapText="1"/>
    </xf>
    <xf numFmtId="176" fontId="4" fillId="40" borderId="10" xfId="0" applyNumberFormat="1" applyFont="1" applyFill="1" applyBorder="1" applyAlignment="1">
      <alignment horizontal="right" vertical="center" wrapText="1"/>
    </xf>
    <xf numFmtId="4" fontId="18" fillId="40" borderId="10" xfId="0" applyNumberFormat="1" applyFont="1" applyFill="1" applyBorder="1" applyAlignment="1" applyProtection="1">
      <alignment horizontal="right" vertical="center" wrapText="1"/>
      <protection hidden="1"/>
    </xf>
    <xf numFmtId="176" fontId="8" fillId="0" borderId="10" xfId="0" applyNumberFormat="1" applyFont="1" applyBorder="1" applyAlignment="1">
      <alignment horizontal="right" vertical="center" wrapText="1"/>
    </xf>
    <xf numFmtId="4" fontId="0" fillId="40" borderId="0" xfId="0" applyNumberFormat="1" applyFont="1" applyFill="1" applyAlignment="1">
      <alignment/>
    </xf>
    <xf numFmtId="176" fontId="5" fillId="35" borderId="14" xfId="0" applyNumberFormat="1" applyFont="1" applyFill="1" applyBorder="1" applyAlignment="1">
      <alignment horizontal="right" vertical="center" wrapText="1"/>
    </xf>
    <xf numFmtId="4" fontId="7" fillId="35" borderId="14" xfId="0" applyNumberFormat="1" applyFont="1" applyFill="1" applyBorder="1" applyAlignment="1" applyProtection="1">
      <alignment horizontal="right" vertical="center" wrapText="1"/>
      <protection hidden="1"/>
    </xf>
    <xf numFmtId="4" fontId="0" fillId="35" borderId="14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top"/>
    </xf>
    <xf numFmtId="0" fontId="2" fillId="0" borderId="19" xfId="0" applyNumberFormat="1" applyFont="1" applyBorder="1" applyAlignment="1">
      <alignment horizontal="justify" vertical="center" wrapText="1"/>
    </xf>
    <xf numFmtId="0" fontId="0" fillId="40" borderId="0" xfId="0" applyFont="1" applyFill="1" applyAlignment="1">
      <alignment vertical="center"/>
    </xf>
    <xf numFmtId="0" fontId="18" fillId="0" borderId="10" xfId="0" applyNumberFormat="1" applyFont="1" applyBorder="1" applyAlignment="1">
      <alignment horizontal="justify" vertical="center" wrapText="1"/>
    </xf>
    <xf numFmtId="4" fontId="7" fillId="40" borderId="0" xfId="0" applyNumberFormat="1" applyFont="1" applyFill="1" applyBorder="1" applyAlignment="1">
      <alignment horizontal="right" vertical="center" wrapText="1"/>
    </xf>
    <xf numFmtId="176" fontId="64" fillId="0" borderId="10" xfId="0" applyNumberFormat="1" applyFont="1" applyBorder="1" applyAlignment="1">
      <alignment horizontal="right" vertical="center" wrapText="1"/>
    </xf>
    <xf numFmtId="4" fontId="8" fillId="0" borderId="0" xfId="0" applyNumberFormat="1" applyFont="1" applyAlignment="1">
      <alignment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/>
    </xf>
    <xf numFmtId="4" fontId="64" fillId="0" borderId="10" xfId="0" applyNumberFormat="1" applyFont="1" applyBorder="1" applyAlignment="1">
      <alignment horizontal="right" vertical="center"/>
    </xf>
    <xf numFmtId="4" fontId="10" fillId="34" borderId="25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 shrinkToFit="1"/>
    </xf>
    <xf numFmtId="4" fontId="8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right" vertical="center"/>
    </xf>
    <xf numFmtId="4" fontId="10" fillId="34" borderId="26" xfId="0" applyNumberFormat="1" applyFont="1" applyFill="1" applyBorder="1" applyAlignment="1">
      <alignment horizontal="left" vertical="top" wrapText="1"/>
    </xf>
    <xf numFmtId="4" fontId="2" fillId="33" borderId="13" xfId="0" applyNumberFormat="1" applyFont="1" applyFill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10" fillId="36" borderId="28" xfId="0" applyNumberFormat="1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right" vertical="center" wrapText="1"/>
    </xf>
    <xf numFmtId="4" fontId="10" fillId="36" borderId="25" xfId="0" applyNumberFormat="1" applyFont="1" applyFill="1" applyBorder="1" applyAlignment="1">
      <alignment horizontal="center"/>
    </xf>
    <xf numFmtId="4" fontId="13" fillId="0" borderId="25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 vertical="center" wrapText="1"/>
    </xf>
    <xf numFmtId="176" fontId="4" fillId="0" borderId="31" xfId="0" applyNumberFormat="1" applyFont="1" applyBorder="1" applyAlignment="1">
      <alignment horizontal="right" vertical="center" wrapText="1"/>
    </xf>
    <xf numFmtId="4" fontId="4" fillId="0" borderId="32" xfId="0" applyNumberFormat="1" applyFont="1" applyBorder="1" applyAlignment="1">
      <alignment horizontal="right" vertical="center" wrapText="1"/>
    </xf>
    <xf numFmtId="176" fontId="8" fillId="0" borderId="0" xfId="0" applyNumberFormat="1" applyFont="1" applyAlignment="1">
      <alignment vertical="center"/>
    </xf>
    <xf numFmtId="4" fontId="4" fillId="40" borderId="10" xfId="0" applyNumberFormat="1" applyFont="1" applyFill="1" applyBorder="1" applyAlignment="1" applyProtection="1">
      <alignment horizontal="right" vertical="center" wrapText="1"/>
      <protection hidden="1"/>
    </xf>
    <xf numFmtId="0" fontId="4" fillId="40" borderId="10" xfId="0" applyNumberFormat="1" applyFont="1" applyFill="1" applyBorder="1" applyAlignment="1">
      <alignment horizontal="justify" vertical="center" wrapText="1"/>
    </xf>
    <xf numFmtId="0" fontId="4" fillId="40" borderId="10" xfId="0" applyNumberFormat="1" applyFont="1" applyFill="1" applyBorder="1" applyAlignment="1">
      <alignment horizontal="left" vertical="center" wrapText="1"/>
    </xf>
    <xf numFmtId="4" fontId="8" fillId="35" borderId="14" xfId="0" applyNumberFormat="1" applyFont="1" applyFill="1" applyBorder="1" applyAlignment="1">
      <alignment vertical="center"/>
    </xf>
    <xf numFmtId="4" fontId="0" fillId="35" borderId="21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justify" vertical="top"/>
    </xf>
    <xf numFmtId="4" fontId="8" fillId="35" borderId="14" xfId="0" applyNumberFormat="1" applyFont="1" applyFill="1" applyBorder="1" applyAlignment="1">
      <alignment horizontal="right" vertical="center"/>
    </xf>
    <xf numFmtId="4" fontId="8" fillId="35" borderId="10" xfId="0" applyNumberFormat="1" applyFont="1" applyFill="1" applyBorder="1" applyAlignment="1">
      <alignment horizontal="right" vertical="center"/>
    </xf>
    <xf numFmtId="4" fontId="0" fillId="35" borderId="14" xfId="0" applyNumberFormat="1" applyFont="1" applyFill="1" applyBorder="1" applyAlignment="1">
      <alignment vertical="center"/>
    </xf>
    <xf numFmtId="4" fontId="4" fillId="0" borderId="14" xfId="0" applyNumberFormat="1" applyFont="1" applyBorder="1" applyAlignment="1">
      <alignment horizontal="right" vertical="center" wrapText="1"/>
    </xf>
    <xf numFmtId="4" fontId="6" fillId="35" borderId="10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Alignment="1">
      <alignment/>
    </xf>
    <xf numFmtId="4" fontId="2" fillId="33" borderId="10" xfId="0" applyNumberFormat="1" applyFont="1" applyFill="1" applyBorder="1" applyAlignment="1">
      <alignment horizontal="right" vertical="center" wrapText="1"/>
    </xf>
    <xf numFmtId="4" fontId="19" fillId="36" borderId="2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4" fontId="0" fillId="40" borderId="0" xfId="0" applyNumberFormat="1" applyFont="1" applyFill="1" applyAlignment="1">
      <alignment vertical="center"/>
    </xf>
    <xf numFmtId="0" fontId="65" fillId="0" borderId="0" xfId="0" applyFont="1" applyAlignment="1">
      <alignment/>
    </xf>
    <xf numFmtId="176" fontId="2" fillId="35" borderId="14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4" fontId="15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4" fontId="11" fillId="0" borderId="0" xfId="0" applyNumberFormat="1" applyFont="1" applyBorder="1" applyAlignment="1">
      <alignment horizontal="right"/>
    </xf>
    <xf numFmtId="0" fontId="26" fillId="0" borderId="0" xfId="0" applyFont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22" fillId="0" borderId="0" xfId="0" applyFont="1" applyAlignment="1">
      <alignment/>
    </xf>
    <xf numFmtId="0" fontId="66" fillId="0" borderId="0" xfId="0" applyFont="1" applyAlignment="1">
      <alignment horizontal="left"/>
    </xf>
    <xf numFmtId="0" fontId="24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0" fillId="36" borderId="23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0" fontId="10" fillId="36" borderId="25" xfId="0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8" fillId="36" borderId="33" xfId="0" applyFont="1" applyFill="1" applyBorder="1" applyAlignment="1">
      <alignment horizontal="justify" vertical="top"/>
    </xf>
    <xf numFmtId="0" fontId="18" fillId="36" borderId="34" xfId="0" applyFont="1" applyFill="1" applyBorder="1" applyAlignment="1">
      <alignment horizontal="justify" vertical="top"/>
    </xf>
    <xf numFmtId="0" fontId="18" fillId="36" borderId="35" xfId="0" applyFont="1" applyFill="1" applyBorder="1" applyAlignment="1">
      <alignment horizontal="justify" vertical="top"/>
    </xf>
    <xf numFmtId="0" fontId="24" fillId="0" borderId="0" xfId="0" applyFont="1" applyAlignment="1">
      <alignment horizontal="justify" vertical="distributed" wrapText="1"/>
    </xf>
    <xf numFmtId="0" fontId="63" fillId="40" borderId="0" xfId="0" applyFont="1" applyFill="1" applyBorder="1" applyAlignment="1">
      <alignment horizontal="left" vertical="top"/>
    </xf>
    <xf numFmtId="0" fontId="8" fillId="0" borderId="24" xfId="0" applyFont="1" applyBorder="1" applyAlignment="1">
      <alignment horizontal="center" wrapText="1"/>
    </xf>
    <xf numFmtId="0" fontId="1" fillId="38" borderId="23" xfId="0" applyFont="1" applyFill="1" applyBorder="1" applyAlignment="1">
      <alignment horizontal="center"/>
    </xf>
    <xf numFmtId="0" fontId="1" fillId="38" borderId="24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5" xfId="0" applyFont="1" applyFill="1" applyBorder="1" applyAlignment="1">
      <alignment horizontal="center"/>
    </xf>
    <xf numFmtId="0" fontId="10" fillId="36" borderId="36" xfId="0" applyFont="1" applyFill="1" applyBorder="1" applyAlignment="1">
      <alignment horizontal="center"/>
    </xf>
    <xf numFmtId="0" fontId="10" fillId="36" borderId="37" xfId="0" applyFont="1" applyFill="1" applyBorder="1" applyAlignment="1">
      <alignment horizontal="center"/>
    </xf>
    <xf numFmtId="0" fontId="10" fillId="36" borderId="28" xfId="0" applyFont="1" applyFill="1" applyBorder="1" applyAlignment="1">
      <alignment horizontal="center"/>
    </xf>
    <xf numFmtId="0" fontId="10" fillId="34" borderId="38" xfId="0" applyFont="1" applyFill="1" applyBorder="1" applyAlignment="1">
      <alignment horizontal="left" vertical="top" wrapText="1"/>
    </xf>
    <xf numFmtId="0" fontId="10" fillId="34" borderId="39" xfId="0" applyFont="1" applyFill="1" applyBorder="1" applyAlignment="1">
      <alignment horizontal="left" vertical="top" wrapText="1"/>
    </xf>
    <xf numFmtId="0" fontId="10" fillId="34" borderId="40" xfId="0" applyFont="1" applyFill="1" applyBorder="1" applyAlignment="1">
      <alignment horizontal="left" vertical="top" wrapText="1"/>
    </xf>
    <xf numFmtId="0" fontId="10" fillId="41" borderId="41" xfId="0" applyFont="1" applyFill="1" applyBorder="1" applyAlignment="1">
      <alignment horizontal="left" vertical="top"/>
    </xf>
    <xf numFmtId="0" fontId="10" fillId="41" borderId="42" xfId="0" applyFont="1" applyFill="1" applyBorder="1" applyAlignment="1">
      <alignment horizontal="left" vertical="top"/>
    </xf>
    <xf numFmtId="0" fontId="10" fillId="41" borderId="43" xfId="0" applyFont="1" applyFill="1" applyBorder="1" applyAlignment="1">
      <alignment horizontal="left" vertical="top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P100"/>
  <sheetViews>
    <sheetView zoomScaleSheetLayoutView="100" workbookViewId="0" topLeftCell="A1">
      <selection activeCell="N20" sqref="N20"/>
    </sheetView>
  </sheetViews>
  <sheetFormatPr defaultColWidth="9.140625" defaultRowHeight="12.75"/>
  <cols>
    <col min="1" max="1" width="36.140625" style="0" customWidth="1"/>
    <col min="2" max="4" width="18.57421875" style="0" customWidth="1"/>
    <col min="5" max="5" width="22.140625" style="0" customWidth="1"/>
    <col min="6" max="6" width="9.7109375" style="0" customWidth="1"/>
    <col min="7" max="7" width="13.140625" style="0" customWidth="1"/>
    <col min="8" max="8" width="9.140625" style="0" hidden="1" customWidth="1"/>
    <col min="9" max="9" width="8.140625" style="0" hidden="1" customWidth="1"/>
    <col min="10" max="11" width="2.57421875" style="0" hidden="1" customWidth="1"/>
  </cols>
  <sheetData>
    <row r="1" spans="1:11" ht="42" customHeight="1">
      <c r="A1" s="355" t="s">
        <v>117</v>
      </c>
      <c r="B1" s="355"/>
      <c r="C1" s="355"/>
      <c r="D1" s="355"/>
      <c r="E1" s="161"/>
      <c r="F1" s="161"/>
      <c r="G1" s="161"/>
      <c r="H1" s="161"/>
      <c r="I1" s="161"/>
      <c r="J1" s="161"/>
      <c r="K1" s="161"/>
    </row>
    <row r="2" spans="1:11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5.75">
      <c r="A4" s="356" t="s">
        <v>79</v>
      </c>
      <c r="B4" s="356"/>
      <c r="C4" s="356"/>
      <c r="D4" s="356"/>
      <c r="E4" s="162"/>
      <c r="F4" s="162"/>
      <c r="G4" s="162"/>
      <c r="H4" s="6"/>
      <c r="I4" s="6"/>
      <c r="J4" s="6"/>
      <c r="K4" s="6"/>
    </row>
    <row r="5" spans="1:11" ht="15.75">
      <c r="A5" s="356" t="s">
        <v>112</v>
      </c>
      <c r="B5" s="356"/>
      <c r="C5" s="356"/>
      <c r="D5" s="356"/>
      <c r="E5" s="162"/>
      <c r="F5" s="162"/>
      <c r="G5" s="162"/>
      <c r="H5" s="6"/>
      <c r="I5" s="6"/>
      <c r="J5" s="6"/>
      <c r="K5" s="6"/>
    </row>
    <row r="6" spans="1:11" ht="15.75">
      <c r="A6" s="351" t="s">
        <v>106</v>
      </c>
      <c r="B6" s="351"/>
      <c r="C6" s="351"/>
      <c r="D6" s="351"/>
      <c r="E6" s="5"/>
      <c r="F6" s="5"/>
      <c r="G6" s="5"/>
      <c r="H6" s="5"/>
      <c r="I6" s="5"/>
      <c r="J6" s="5"/>
      <c r="K6" s="5"/>
    </row>
    <row r="7" spans="1:11" ht="15.75">
      <c r="A7" s="345"/>
      <c r="B7" s="345"/>
      <c r="C7" s="345"/>
      <c r="D7" s="345"/>
      <c r="E7" s="345"/>
      <c r="F7" s="345"/>
      <c r="G7" s="345"/>
      <c r="H7" s="345"/>
      <c r="I7" s="345"/>
      <c r="J7" s="345"/>
      <c r="K7" s="345"/>
    </row>
    <row r="8" spans="1:11" ht="15.75">
      <c r="A8" s="351" t="s">
        <v>51</v>
      </c>
      <c r="B8" s="351"/>
      <c r="C8" s="351"/>
      <c r="D8" s="351"/>
      <c r="E8" s="5"/>
      <c r="F8" s="5"/>
      <c r="G8" s="5"/>
      <c r="H8" s="5"/>
      <c r="I8" s="5"/>
      <c r="J8" s="5"/>
      <c r="K8" s="5"/>
    </row>
    <row r="9" spans="1:11" ht="15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5.75">
      <c r="A10" s="358" t="s">
        <v>113</v>
      </c>
      <c r="B10" s="358"/>
      <c r="C10" s="358"/>
      <c r="D10" s="358"/>
      <c r="E10" s="85"/>
      <c r="F10" s="85"/>
      <c r="G10" s="85"/>
      <c r="H10" s="85"/>
      <c r="I10" s="85"/>
      <c r="J10" s="85"/>
      <c r="K10" s="85"/>
    </row>
    <row r="11" spans="1:11" ht="15.75">
      <c r="A11" s="85" t="s">
        <v>102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15.75">
      <c r="A12" s="6" t="s">
        <v>114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5.75">
      <c r="A14" s="86" t="s">
        <v>71</v>
      </c>
      <c r="B14" s="6"/>
      <c r="C14" s="6"/>
      <c r="D14" s="6"/>
      <c r="E14" s="6"/>
      <c r="F14" s="87"/>
      <c r="G14" s="87"/>
      <c r="H14" s="87"/>
      <c r="I14" s="87"/>
      <c r="J14" s="87"/>
      <c r="K14" s="88"/>
    </row>
    <row r="15" spans="1:11" ht="15.75">
      <c r="A15" s="6"/>
      <c r="B15" s="6"/>
      <c r="C15" s="6"/>
      <c r="D15" s="6"/>
      <c r="E15" s="6"/>
      <c r="F15" s="87"/>
      <c r="G15" s="87"/>
      <c r="H15" s="87"/>
      <c r="I15" s="87"/>
      <c r="J15" s="87"/>
      <c r="K15" s="88"/>
    </row>
    <row r="16" spans="1:11" ht="30.75" customHeight="1">
      <c r="A16" s="169"/>
      <c r="B16" s="170" t="s">
        <v>115</v>
      </c>
      <c r="C16" s="170" t="s">
        <v>82</v>
      </c>
      <c r="D16" s="170" t="s">
        <v>78</v>
      </c>
      <c r="E16" s="163"/>
      <c r="F16" s="163"/>
      <c r="G16" s="163"/>
      <c r="H16" s="155"/>
      <c r="I16" s="155"/>
      <c r="J16" s="155"/>
      <c r="K16" s="156"/>
    </row>
    <row r="17" spans="1:11" ht="15">
      <c r="A17" s="157" t="s">
        <v>0</v>
      </c>
      <c r="B17" s="158">
        <f>'REBALANS DRUGI 2020'!D10</f>
        <v>8623700</v>
      </c>
      <c r="C17" s="158">
        <f>D17-B17</f>
        <v>-2559235</v>
      </c>
      <c r="D17" s="158">
        <f>'REBALANS DRUGI 2020'!G10</f>
        <v>6064465</v>
      </c>
      <c r="E17" s="164"/>
      <c r="F17" s="165"/>
      <c r="G17" s="165"/>
      <c r="H17" s="160"/>
      <c r="I17" s="158"/>
      <c r="J17" s="158"/>
      <c r="K17" s="158"/>
    </row>
    <row r="18" spans="1:11" ht="15" customHeight="1">
      <c r="A18" s="168" t="s">
        <v>80</v>
      </c>
      <c r="B18" s="158">
        <f>'REBALANS DRUGI 2020'!D33</f>
        <v>227000</v>
      </c>
      <c r="C18" s="158">
        <f>D18-B18</f>
        <v>-27000</v>
      </c>
      <c r="D18" s="158">
        <f>'REBALANS DRUGI 2020'!G33</f>
        <v>200000</v>
      </c>
      <c r="E18" s="164"/>
      <c r="F18" s="165"/>
      <c r="G18" s="165"/>
      <c r="H18" s="166"/>
      <c r="I18" s="167"/>
      <c r="J18" s="167"/>
      <c r="K18" s="167"/>
    </row>
    <row r="19" spans="1:15" ht="15" customHeight="1">
      <c r="A19" s="154" t="s">
        <v>72</v>
      </c>
      <c r="B19" s="153">
        <f>SUM(B17:B18)</f>
        <v>8850700</v>
      </c>
      <c r="C19" s="153">
        <f>SUM(C17:C18)</f>
        <v>-2586235</v>
      </c>
      <c r="D19" s="221">
        <f>SUM(B19:C19)</f>
        <v>6264465</v>
      </c>
      <c r="E19" s="95"/>
      <c r="F19" s="353"/>
      <c r="G19" s="353"/>
      <c r="H19" s="353"/>
      <c r="I19" s="353"/>
      <c r="J19" s="353"/>
      <c r="K19" s="353"/>
      <c r="O19" s="89"/>
    </row>
    <row r="20" spans="1:11" ht="15">
      <c r="A20" s="159" t="s">
        <v>9</v>
      </c>
      <c r="B20" s="158">
        <f>'REBALANS DRUGI 2020'!D49</f>
        <v>3332470</v>
      </c>
      <c r="C20" s="158">
        <f>D20-B20</f>
        <v>210135</v>
      </c>
      <c r="D20" s="158">
        <f>'REBALANS DRUGI 2020'!G49</f>
        <v>3542605</v>
      </c>
      <c r="E20" s="164"/>
      <c r="F20" s="165"/>
      <c r="G20" s="165"/>
      <c r="H20" s="165"/>
      <c r="I20" s="165"/>
      <c r="J20" s="165"/>
      <c r="K20" s="165"/>
    </row>
    <row r="21" spans="1:11" ht="15">
      <c r="A21" s="159" t="s">
        <v>81</v>
      </c>
      <c r="B21" s="158">
        <f>'REBALANS DRUGI 2020'!D80</f>
        <v>5876350</v>
      </c>
      <c r="C21" s="158">
        <f>D21-B21</f>
        <v>-3223460</v>
      </c>
      <c r="D21" s="158">
        <f>'REBALANS DRUGI 2020'!G80</f>
        <v>2652890</v>
      </c>
      <c r="E21" s="164"/>
      <c r="F21" s="165"/>
      <c r="G21" s="165"/>
      <c r="H21" s="165"/>
      <c r="I21" s="165"/>
      <c r="J21" s="165"/>
      <c r="K21" s="165"/>
    </row>
    <row r="22" spans="1:11" ht="15" customHeight="1">
      <c r="A22" s="154" t="s">
        <v>73</v>
      </c>
      <c r="B22" s="153">
        <f>SUM(B20:B21)</f>
        <v>9208820</v>
      </c>
      <c r="C22" s="153">
        <f>SUM(C20:C21)</f>
        <v>-3013325</v>
      </c>
      <c r="D22" s="221">
        <f>SUM(B22:C22)</f>
        <v>6195495</v>
      </c>
      <c r="E22" s="95"/>
      <c r="F22" s="353"/>
      <c r="G22" s="353"/>
      <c r="H22" s="353"/>
      <c r="I22" s="353"/>
      <c r="J22" s="353"/>
      <c r="K22" s="353"/>
    </row>
    <row r="23" spans="1:11" ht="14.25" customHeight="1">
      <c r="A23" s="154" t="s">
        <v>74</v>
      </c>
      <c r="B23" s="153">
        <f>B19-B22</f>
        <v>-358120</v>
      </c>
      <c r="C23" s="153">
        <f>C19-C22</f>
        <v>427090</v>
      </c>
      <c r="D23" s="153">
        <f>D19-D22</f>
        <v>68970</v>
      </c>
      <c r="E23" s="95"/>
      <c r="F23" s="353"/>
      <c r="G23" s="353"/>
      <c r="H23" s="353"/>
      <c r="I23" s="353"/>
      <c r="J23" s="353"/>
      <c r="K23" s="353"/>
    </row>
    <row r="24" spans="1:11" ht="15">
      <c r="A24" s="90"/>
      <c r="B24" s="90"/>
      <c r="C24" s="90"/>
      <c r="D24" s="90"/>
      <c r="E24" s="91"/>
      <c r="F24" s="91"/>
      <c r="G24" s="91"/>
      <c r="H24" s="91"/>
      <c r="I24" s="91"/>
      <c r="J24" s="91"/>
      <c r="K24" s="92"/>
    </row>
    <row r="25" spans="1:11" ht="1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2"/>
    </row>
    <row r="26" spans="1:11" ht="15">
      <c r="A26" s="93" t="s">
        <v>75</v>
      </c>
      <c r="B26" s="91"/>
      <c r="C26" s="91"/>
      <c r="D26" s="91"/>
      <c r="E26" s="268"/>
      <c r="F26" s="91"/>
      <c r="G26" s="91"/>
      <c r="H26" s="91"/>
      <c r="I26" s="91"/>
      <c r="J26" s="91"/>
      <c r="K26" s="92"/>
    </row>
    <row r="27" spans="1:11" ht="15">
      <c r="A27" s="94"/>
      <c r="B27" s="94"/>
      <c r="C27" s="94"/>
      <c r="D27" s="94"/>
      <c r="E27" s="94"/>
      <c r="F27" s="91"/>
      <c r="G27" s="91"/>
      <c r="H27" s="91"/>
      <c r="I27" s="91"/>
      <c r="J27" s="91"/>
      <c r="K27" s="92"/>
    </row>
    <row r="28" spans="1:11" ht="30" customHeight="1">
      <c r="A28" s="169"/>
      <c r="B28" s="170" t="s">
        <v>115</v>
      </c>
      <c r="C28" s="170" t="s">
        <v>82</v>
      </c>
      <c r="D28" s="170" t="s">
        <v>78</v>
      </c>
      <c r="E28" s="163"/>
      <c r="F28" s="163"/>
      <c r="G28" s="163"/>
      <c r="H28" s="163"/>
      <c r="I28" s="163"/>
      <c r="J28" s="163"/>
      <c r="K28" s="163"/>
    </row>
    <row r="29" spans="1:11" ht="15">
      <c r="A29" s="157" t="s">
        <v>84</v>
      </c>
      <c r="B29" s="158">
        <v>0</v>
      </c>
      <c r="C29" s="158">
        <f>D29-B29</f>
        <v>0</v>
      </c>
      <c r="D29" s="158">
        <v>0</v>
      </c>
      <c r="E29" s="164"/>
      <c r="F29" s="350"/>
      <c r="G29" s="350"/>
      <c r="H29" s="350"/>
      <c r="I29" s="350"/>
      <c r="J29" s="350"/>
      <c r="K29" s="350"/>
    </row>
    <row r="30" spans="1:11" ht="15">
      <c r="A30" s="157" t="s">
        <v>83</v>
      </c>
      <c r="B30" s="158">
        <v>0</v>
      </c>
      <c r="C30" s="158">
        <f>D30-B30</f>
        <v>0</v>
      </c>
      <c r="D30" s="158">
        <v>0</v>
      </c>
      <c r="E30" s="164"/>
      <c r="F30" s="350"/>
      <c r="G30" s="350"/>
      <c r="H30" s="350"/>
      <c r="I30" s="350"/>
      <c r="J30" s="350"/>
      <c r="K30" s="350"/>
    </row>
    <row r="31" spans="1:11" ht="15" customHeight="1">
      <c r="A31" s="95"/>
      <c r="B31" s="95"/>
      <c r="C31" s="95"/>
      <c r="D31" s="95"/>
      <c r="E31" s="95"/>
      <c r="F31" s="96"/>
      <c r="G31" s="96"/>
      <c r="H31" s="96"/>
      <c r="I31" s="96"/>
      <c r="J31" s="96"/>
      <c r="K31" s="96"/>
    </row>
    <row r="32" spans="1:11" ht="18" customHeight="1">
      <c r="A32" s="351" t="s">
        <v>76</v>
      </c>
      <c r="B32" s="351"/>
      <c r="C32" s="351"/>
      <c r="D32" s="351"/>
      <c r="E32" s="5"/>
      <c r="F32" s="5"/>
      <c r="G32" s="5"/>
      <c r="H32" s="5"/>
      <c r="I32" s="5"/>
      <c r="J32" s="5"/>
      <c r="K32" s="5"/>
    </row>
    <row r="33" spans="1:11" ht="17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32.25" customHeight="1">
      <c r="A34" s="352" t="s">
        <v>116</v>
      </c>
      <c r="B34" s="352"/>
      <c r="C34" s="352"/>
      <c r="D34" s="352"/>
      <c r="E34" s="152"/>
      <c r="F34" s="152"/>
      <c r="G34" s="152"/>
      <c r="H34" s="152"/>
      <c r="I34" s="152"/>
      <c r="J34" s="152"/>
      <c r="K34" s="152"/>
    </row>
    <row r="35" spans="1:11" ht="12.75">
      <c r="A35" s="357"/>
      <c r="B35" s="357"/>
      <c r="C35" s="357"/>
      <c r="D35" s="357"/>
      <c r="E35" s="357"/>
      <c r="F35" s="357"/>
      <c r="G35" s="357"/>
      <c r="H35" s="357"/>
      <c r="I35" s="357"/>
      <c r="J35" s="357"/>
      <c r="K35" s="357"/>
    </row>
    <row r="36" spans="1:11" ht="12.75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</row>
    <row r="37" spans="1:11" ht="12.75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</row>
    <row r="38" spans="1:11" ht="12.75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</row>
    <row r="39" spans="1:11" ht="12.75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</row>
    <row r="40" spans="1:11" ht="12.75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</row>
    <row r="41" spans="1:11" ht="12.75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</row>
    <row r="42" spans="1:11" ht="12.75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</row>
    <row r="43" spans="1:11" ht="12.75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</row>
    <row r="44" spans="1:11" ht="12.75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</row>
    <row r="45" spans="1:11" ht="12.75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</row>
    <row r="46" ht="12.75" customHeight="1"/>
    <row r="47" spans="1:16" ht="18">
      <c r="A47" s="97"/>
      <c r="B47" s="97"/>
      <c r="C47" s="97"/>
      <c r="D47" s="97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</row>
    <row r="48" spans="1:4" ht="18">
      <c r="A48" s="97"/>
      <c r="B48" s="97"/>
      <c r="C48" s="97"/>
      <c r="D48" s="97"/>
    </row>
    <row r="49" spans="1:4" ht="18">
      <c r="A49" s="97"/>
      <c r="B49" s="97"/>
      <c r="C49" s="97"/>
      <c r="D49" s="97"/>
    </row>
    <row r="50" spans="1:4" ht="18">
      <c r="A50" s="97"/>
      <c r="B50" s="97"/>
      <c r="C50" s="97"/>
      <c r="D50" s="97"/>
    </row>
    <row r="73" spans="1:7" ht="23.25">
      <c r="A73" s="354"/>
      <c r="B73" s="354"/>
      <c r="C73" s="354"/>
      <c r="D73" s="354"/>
      <c r="E73" s="354"/>
      <c r="F73" s="354"/>
      <c r="G73" s="354"/>
    </row>
    <row r="74" spans="1:7" ht="23.25">
      <c r="A74" s="354"/>
      <c r="B74" s="354"/>
      <c r="C74" s="354"/>
      <c r="D74" s="354"/>
      <c r="E74" s="354"/>
      <c r="F74" s="354"/>
      <c r="G74" s="354"/>
    </row>
    <row r="100" spans="1:7" ht="23.25">
      <c r="A100" s="349"/>
      <c r="B100" s="349"/>
      <c r="C100" s="349"/>
      <c r="D100" s="349"/>
      <c r="E100" s="349"/>
      <c r="F100" s="349"/>
      <c r="G100" s="349"/>
    </row>
  </sheetData>
  <sheetProtection/>
  <mergeCells count="18">
    <mergeCell ref="A1:D1"/>
    <mergeCell ref="A4:D4"/>
    <mergeCell ref="A5:D5"/>
    <mergeCell ref="A6:D6"/>
    <mergeCell ref="A74:G74"/>
    <mergeCell ref="F47:P47"/>
    <mergeCell ref="A35:K35"/>
    <mergeCell ref="A10:D10"/>
    <mergeCell ref="A100:G100"/>
    <mergeCell ref="F29:K29"/>
    <mergeCell ref="F30:K30"/>
    <mergeCell ref="A8:D8"/>
    <mergeCell ref="A32:D32"/>
    <mergeCell ref="A34:D34"/>
    <mergeCell ref="F22:K22"/>
    <mergeCell ref="F23:K23"/>
    <mergeCell ref="F19:K19"/>
    <mergeCell ref="A73:G73"/>
  </mergeCells>
  <printOptions/>
  <pageMargins left="0.75" right="0.75" top="1" bottom="1" header="0.5" footer="0.5"/>
  <pageSetup orientation="portrait" paperSize="9" scale="94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77"/>
  <sheetViews>
    <sheetView tabSelected="1" view="pageLayout" zoomScaleNormal="85" zoomScaleSheetLayoutView="100" workbookViewId="0" topLeftCell="A1">
      <selection activeCell="K24" sqref="K24"/>
    </sheetView>
  </sheetViews>
  <sheetFormatPr defaultColWidth="9.140625" defaultRowHeight="12.75"/>
  <cols>
    <col min="1" max="1" width="8.57421875" style="0" customWidth="1"/>
    <col min="2" max="2" width="8.140625" style="0" customWidth="1"/>
    <col min="3" max="3" width="28.28125" style="22" customWidth="1"/>
    <col min="4" max="4" width="14.28125" style="0" customWidth="1"/>
    <col min="5" max="5" width="14.421875" style="0" customWidth="1"/>
    <col min="6" max="6" width="14.28125" style="0" customWidth="1"/>
    <col min="7" max="7" width="12.8515625" style="0" customWidth="1"/>
    <col min="8" max="8" width="10.421875" style="0" customWidth="1"/>
    <col min="9" max="9" width="12.7109375" style="0" customWidth="1"/>
    <col min="10" max="10" width="10.57421875" style="0" bestFit="1" customWidth="1"/>
    <col min="11" max="11" width="11.7109375" style="0" customWidth="1"/>
    <col min="12" max="12" width="12.28125" style="0" bestFit="1" customWidth="1"/>
    <col min="13" max="13" width="10.140625" style="0" bestFit="1" customWidth="1"/>
    <col min="14" max="15" width="11.7109375" style="0" bestFit="1" customWidth="1"/>
    <col min="16" max="16" width="10.140625" style="0" bestFit="1" customWidth="1"/>
    <col min="17" max="17" width="10.7109375" style="0" customWidth="1"/>
    <col min="18" max="18" width="10.57421875" style="0" customWidth="1"/>
  </cols>
  <sheetData>
    <row r="1" spans="1:8" ht="41.25" customHeight="1">
      <c r="A1" s="34" t="s">
        <v>52</v>
      </c>
      <c r="B1" s="34"/>
      <c r="C1" s="35"/>
      <c r="D1" s="376"/>
      <c r="E1" s="376"/>
      <c r="F1" s="376"/>
      <c r="G1" s="376"/>
      <c r="H1" s="8"/>
    </row>
    <row r="2" spans="1:8" ht="9" customHeight="1">
      <c r="A2" s="8"/>
      <c r="B2" s="8"/>
      <c r="C2" s="19"/>
      <c r="D2" s="8"/>
      <c r="E2" s="8"/>
      <c r="F2" s="8"/>
      <c r="G2" s="8"/>
      <c r="H2" s="8"/>
    </row>
    <row r="3" spans="1:8" ht="22.5">
      <c r="A3" s="377" t="s">
        <v>39</v>
      </c>
      <c r="B3" s="378"/>
      <c r="C3" s="378"/>
      <c r="D3" s="379"/>
      <c r="E3" s="209"/>
      <c r="F3" s="209"/>
      <c r="G3" s="151"/>
      <c r="H3" s="151"/>
    </row>
    <row r="4" spans="1:8" ht="8.25" customHeight="1">
      <c r="A4" s="8"/>
      <c r="B4" s="8"/>
      <c r="C4" s="19"/>
      <c r="D4" s="8"/>
      <c r="E4" s="8"/>
      <c r="F4" s="8"/>
      <c r="G4" s="8"/>
      <c r="H4" s="8"/>
    </row>
    <row r="5" spans="1:8" ht="21" customHeight="1">
      <c r="A5" s="380" t="s">
        <v>41</v>
      </c>
      <c r="B5" s="381"/>
      <c r="C5" s="381"/>
      <c r="D5" s="382"/>
      <c r="E5" s="210"/>
      <c r="F5" s="210"/>
      <c r="G5" s="98"/>
      <c r="H5" s="98"/>
    </row>
    <row r="6" spans="1:8" s="133" customFormat="1" ht="20.25" customHeight="1">
      <c r="A6" s="383" t="s">
        <v>48</v>
      </c>
      <c r="B6" s="384"/>
      <c r="C6" s="384"/>
      <c r="D6" s="385"/>
      <c r="E6" s="211"/>
      <c r="F6" s="211"/>
      <c r="G6" s="99"/>
      <c r="H6" s="99"/>
    </row>
    <row r="7" spans="1:8" ht="5.25" customHeight="1">
      <c r="A7" s="8"/>
      <c r="B7" s="8"/>
      <c r="C7" s="19"/>
      <c r="D7" s="8"/>
      <c r="E7" s="8"/>
      <c r="F7" s="8"/>
      <c r="G7" s="8"/>
      <c r="H7" s="8"/>
    </row>
    <row r="8" spans="1:8" s="3" customFormat="1" ht="37.5" customHeight="1">
      <c r="A8" s="179" t="s">
        <v>31</v>
      </c>
      <c r="B8" s="179" t="s">
        <v>53</v>
      </c>
      <c r="C8" s="188" t="s">
        <v>47</v>
      </c>
      <c r="D8" s="230" t="s">
        <v>111</v>
      </c>
      <c r="E8" s="226" t="s">
        <v>103</v>
      </c>
      <c r="F8" s="226" t="s">
        <v>104</v>
      </c>
      <c r="G8" s="181" t="s">
        <v>78</v>
      </c>
      <c r="H8" s="181" t="s">
        <v>85</v>
      </c>
    </row>
    <row r="9" spans="1:8" s="3" customFormat="1" ht="15" customHeight="1">
      <c r="A9" s="223"/>
      <c r="B9" s="223"/>
      <c r="C9" s="183"/>
      <c r="D9" s="224">
        <v>1</v>
      </c>
      <c r="E9" s="224">
        <v>2</v>
      </c>
      <c r="F9" s="225" t="s">
        <v>105</v>
      </c>
      <c r="G9" s="225">
        <v>4</v>
      </c>
      <c r="H9" s="225" t="s">
        <v>107</v>
      </c>
    </row>
    <row r="10" spans="1:8" s="3" customFormat="1" ht="15.75" thickBot="1">
      <c r="A10" s="38">
        <v>6</v>
      </c>
      <c r="B10" s="38"/>
      <c r="C10" s="39" t="s">
        <v>0</v>
      </c>
      <c r="D10" s="40">
        <f>D11+D15+D18+D20+D24+D28+D29</f>
        <v>8623700</v>
      </c>
      <c r="E10" s="296">
        <f>E11+E15+E18+E20+E24+E28+E29</f>
        <v>8746700</v>
      </c>
      <c r="F10" s="296">
        <f>F11+F15+F18+F20+F24+F28+F29</f>
        <v>-2682235</v>
      </c>
      <c r="G10" s="40">
        <f>G11+G15+G20+G24+G28+G29</f>
        <v>6064465</v>
      </c>
      <c r="H10" s="41">
        <f>G10/E10*100</f>
        <v>69.33432037225468</v>
      </c>
    </row>
    <row r="11" spans="1:8" ht="13.5" thickBot="1">
      <c r="A11" s="42">
        <v>61</v>
      </c>
      <c r="B11" s="43"/>
      <c r="C11" s="112" t="s">
        <v>1</v>
      </c>
      <c r="D11" s="44">
        <f>SUM(D12:D14)</f>
        <v>4075000</v>
      </c>
      <c r="E11" s="44">
        <f>SUM(E12:E14)</f>
        <v>4075000</v>
      </c>
      <c r="F11" s="313">
        <f>SUM(F12:F14)</f>
        <v>-195000</v>
      </c>
      <c r="G11" s="44">
        <f>SUM(G12:G14)</f>
        <v>3880000</v>
      </c>
      <c r="H11" s="41">
        <f>G11/E11*100</f>
        <v>95.21472392638037</v>
      </c>
    </row>
    <row r="12" spans="1:10" ht="12.75">
      <c r="A12" s="105">
        <v>611</v>
      </c>
      <c r="B12" s="105"/>
      <c r="C12" s="106" t="s">
        <v>32</v>
      </c>
      <c r="D12" s="107">
        <v>4000000</v>
      </c>
      <c r="E12" s="107">
        <v>4000000</v>
      </c>
      <c r="F12" s="107">
        <f>G12-E12</f>
        <v>-200000</v>
      </c>
      <c r="G12" s="107">
        <v>3800000</v>
      </c>
      <c r="H12" s="41">
        <f aca="true" t="shared" si="0" ref="H12:H29">G12/E12*100</f>
        <v>95</v>
      </c>
      <c r="I12" s="2"/>
      <c r="J12" s="2"/>
    </row>
    <row r="13" spans="1:10" s="32" customFormat="1" ht="12.75" customHeight="1">
      <c r="A13" s="111">
        <v>613</v>
      </c>
      <c r="B13" s="111"/>
      <c r="C13" s="109" t="s">
        <v>33</v>
      </c>
      <c r="D13" s="110">
        <v>50000</v>
      </c>
      <c r="E13" s="107">
        <v>50000</v>
      </c>
      <c r="F13" s="107">
        <f>G13-E13</f>
        <v>10000</v>
      </c>
      <c r="G13" s="110">
        <v>60000</v>
      </c>
      <c r="H13" s="41">
        <f t="shared" si="0"/>
        <v>120</v>
      </c>
      <c r="I13" s="171"/>
      <c r="J13" s="171"/>
    </row>
    <row r="14" spans="1:10" s="32" customFormat="1" ht="12.75" customHeight="1">
      <c r="A14" s="111">
        <v>614</v>
      </c>
      <c r="B14" s="111"/>
      <c r="C14" s="109" t="s">
        <v>34</v>
      </c>
      <c r="D14" s="110">
        <v>25000</v>
      </c>
      <c r="E14" s="107">
        <v>25000</v>
      </c>
      <c r="F14" s="107">
        <f>G14-E14</f>
        <v>-5000</v>
      </c>
      <c r="G14" s="110">
        <v>20000</v>
      </c>
      <c r="H14" s="41">
        <f t="shared" si="0"/>
        <v>80</v>
      </c>
      <c r="I14" s="171"/>
      <c r="J14" s="171"/>
    </row>
    <row r="15" spans="1:10" s="32" customFormat="1" ht="22.5" customHeight="1" thickBot="1">
      <c r="A15" s="81">
        <v>63</v>
      </c>
      <c r="B15" s="82"/>
      <c r="C15" s="83" t="s">
        <v>63</v>
      </c>
      <c r="D15" s="190">
        <f>SUM(D16+D17+D19)</f>
        <v>3127180</v>
      </c>
      <c r="E15" s="294">
        <f>SUM(E16+E17+E19)</f>
        <v>3200180</v>
      </c>
      <c r="F15" s="294">
        <f>SUM(F16+F17+F19)</f>
        <v>-2313985</v>
      </c>
      <c r="G15" s="190">
        <f>SUM(G16+G17+G18+G19)</f>
        <v>933695</v>
      </c>
      <c r="H15" s="41">
        <f t="shared" si="0"/>
        <v>29.176327581573535</v>
      </c>
      <c r="I15" s="171"/>
      <c r="J15" s="171"/>
    </row>
    <row r="16" spans="1:10" s="32" customFormat="1" ht="12.75" customHeight="1">
      <c r="A16" s="102">
        <v>633</v>
      </c>
      <c r="B16" s="51"/>
      <c r="C16" s="103" t="s">
        <v>35</v>
      </c>
      <c r="D16" s="104">
        <v>900000</v>
      </c>
      <c r="E16" s="214">
        <v>973000</v>
      </c>
      <c r="F16" s="214">
        <v>-129400</v>
      </c>
      <c r="G16" s="104">
        <v>843600</v>
      </c>
      <c r="H16" s="41">
        <f t="shared" si="0"/>
        <v>86.70092497430628</v>
      </c>
      <c r="I16" s="171"/>
      <c r="J16" s="171"/>
    </row>
    <row r="17" spans="1:10" s="37" customFormat="1" ht="12.75">
      <c r="A17" s="102">
        <v>634</v>
      </c>
      <c r="B17" s="51"/>
      <c r="C17" s="103" t="s">
        <v>35</v>
      </c>
      <c r="D17" s="104">
        <v>34080</v>
      </c>
      <c r="E17" s="214">
        <v>34080</v>
      </c>
      <c r="F17" s="214">
        <v>-27691</v>
      </c>
      <c r="G17" s="104">
        <v>6389</v>
      </c>
      <c r="H17" s="41">
        <f t="shared" si="0"/>
        <v>18.74706572769953</v>
      </c>
      <c r="I17" s="172"/>
      <c r="J17" s="172"/>
    </row>
    <row r="18" spans="1:15" s="37" customFormat="1" ht="38.25">
      <c r="A18" s="102">
        <v>636</v>
      </c>
      <c r="B18" s="51"/>
      <c r="C18" s="103" t="s">
        <v>96</v>
      </c>
      <c r="D18" s="104">
        <v>47500</v>
      </c>
      <c r="E18" s="214">
        <v>47500</v>
      </c>
      <c r="F18" s="214">
        <v>0</v>
      </c>
      <c r="G18" s="104">
        <v>47500</v>
      </c>
      <c r="H18" s="41">
        <f t="shared" si="0"/>
        <v>100</v>
      </c>
      <c r="I18" s="172"/>
      <c r="J18" s="172"/>
      <c r="K18" s="172"/>
      <c r="L18" s="329"/>
      <c r="M18" s="329"/>
      <c r="N18" s="329"/>
      <c r="O18" s="329"/>
    </row>
    <row r="19" spans="1:11" s="37" customFormat="1" ht="20.25" customHeight="1">
      <c r="A19" s="279">
        <v>638</v>
      </c>
      <c r="B19" s="280"/>
      <c r="C19" s="280" t="s">
        <v>91</v>
      </c>
      <c r="D19" s="281">
        <v>2193100</v>
      </c>
      <c r="E19" s="281">
        <v>2193100</v>
      </c>
      <c r="F19" s="281">
        <v>-2156894</v>
      </c>
      <c r="G19" s="281">
        <v>36206</v>
      </c>
      <c r="H19" s="41">
        <f t="shared" si="0"/>
        <v>1.6509051114860243</v>
      </c>
      <c r="I19" s="172"/>
      <c r="J19" s="172"/>
      <c r="K19" s="172"/>
    </row>
    <row r="20" spans="1:10" s="32" customFormat="1" ht="12.75">
      <c r="A20" s="114">
        <v>64</v>
      </c>
      <c r="B20" s="115"/>
      <c r="C20" s="33" t="s">
        <v>2</v>
      </c>
      <c r="D20" s="16">
        <f>SUM(D21,D22,D23)</f>
        <v>468000</v>
      </c>
      <c r="E20" s="215">
        <f>SUM(E21,E22,E23)</f>
        <v>468000</v>
      </c>
      <c r="F20" s="215">
        <f>SUM(F21,F22,F23)</f>
        <v>-128000</v>
      </c>
      <c r="G20" s="16">
        <f>SUM(G21,G22,G23)</f>
        <v>340000</v>
      </c>
      <c r="H20" s="41">
        <f t="shared" si="0"/>
        <v>72.64957264957265</v>
      </c>
      <c r="I20" s="171"/>
      <c r="J20" s="171"/>
    </row>
    <row r="21" spans="1:10" s="3" customFormat="1" ht="12.75">
      <c r="A21" s="113">
        <v>641</v>
      </c>
      <c r="B21" s="105"/>
      <c r="C21" s="178" t="s">
        <v>36</v>
      </c>
      <c r="D21" s="348">
        <v>2999</v>
      </c>
      <c r="E21" s="110">
        <v>2999</v>
      </c>
      <c r="F21" s="107">
        <f>G21-E21</f>
        <v>0</v>
      </c>
      <c r="G21" s="107">
        <v>2999</v>
      </c>
      <c r="H21" s="41">
        <f t="shared" si="0"/>
        <v>100</v>
      </c>
      <c r="I21" s="173"/>
      <c r="J21" s="173"/>
    </row>
    <row r="22" spans="1:10" s="3" customFormat="1" ht="25.5">
      <c r="A22" s="113">
        <v>641</v>
      </c>
      <c r="B22" s="105"/>
      <c r="C22" s="178" t="s">
        <v>94</v>
      </c>
      <c r="D22" s="348">
        <v>1</v>
      </c>
      <c r="E22" s="110">
        <v>1</v>
      </c>
      <c r="F22" s="107">
        <f>G22-E22</f>
        <v>0</v>
      </c>
      <c r="G22" s="107">
        <v>1</v>
      </c>
      <c r="H22" s="41">
        <f t="shared" si="0"/>
        <v>100</v>
      </c>
      <c r="I22" s="173"/>
      <c r="J22" s="173"/>
    </row>
    <row r="23" spans="1:10" s="4" customFormat="1" ht="25.5">
      <c r="A23" s="114">
        <v>642</v>
      </c>
      <c r="B23" s="115"/>
      <c r="C23" s="116" t="s">
        <v>37</v>
      </c>
      <c r="D23" s="117">
        <v>465000</v>
      </c>
      <c r="E23" s="216">
        <v>465000</v>
      </c>
      <c r="F23" s="314">
        <v>-128000</v>
      </c>
      <c r="G23" s="117">
        <v>337000</v>
      </c>
      <c r="H23" s="41">
        <f t="shared" si="0"/>
        <v>72.47311827956989</v>
      </c>
      <c r="I23" s="171"/>
      <c r="J23" s="174"/>
    </row>
    <row r="24" spans="1:10" ht="30" customHeight="1" thickBot="1">
      <c r="A24" s="81">
        <v>65</v>
      </c>
      <c r="B24" s="82"/>
      <c r="C24" s="83" t="s">
        <v>4</v>
      </c>
      <c r="D24" s="84">
        <f>SUM(D25,D26,D27)</f>
        <v>762100</v>
      </c>
      <c r="E24" s="250">
        <f>SUM(E25,E26,E27)</f>
        <v>812100</v>
      </c>
      <c r="F24" s="250">
        <f>SUM(F25,F26,F27)</f>
        <v>-27250</v>
      </c>
      <c r="G24" s="84">
        <f>SUM(G25,G26,G27)</f>
        <v>784850</v>
      </c>
      <c r="H24" s="41">
        <f t="shared" si="0"/>
        <v>96.64450190863194</v>
      </c>
      <c r="I24" s="2"/>
      <c r="J24" s="2"/>
    </row>
    <row r="25" spans="1:10" ht="30" customHeight="1">
      <c r="A25" s="102">
        <v>651</v>
      </c>
      <c r="B25" s="47"/>
      <c r="C25" s="251" t="s">
        <v>67</v>
      </c>
      <c r="D25" s="252">
        <v>161100</v>
      </c>
      <c r="E25" s="295">
        <v>161100</v>
      </c>
      <c r="F25" s="295">
        <v>-10000</v>
      </c>
      <c r="G25" s="252">
        <v>151100</v>
      </c>
      <c r="H25" s="41">
        <f t="shared" si="0"/>
        <v>93.79267535692117</v>
      </c>
      <c r="I25" s="2"/>
      <c r="J25" s="2"/>
    </row>
    <row r="26" spans="1:10" s="1" customFormat="1" ht="12.75" customHeight="1">
      <c r="A26" s="114">
        <v>652</v>
      </c>
      <c r="B26" s="9"/>
      <c r="C26" s="33" t="s">
        <v>38</v>
      </c>
      <c r="D26" s="117">
        <v>211000</v>
      </c>
      <c r="E26" s="216">
        <v>261000</v>
      </c>
      <c r="F26" s="216">
        <v>32750</v>
      </c>
      <c r="G26" s="117">
        <v>293750</v>
      </c>
      <c r="H26" s="41">
        <f t="shared" si="0"/>
        <v>112.54789272030652</v>
      </c>
      <c r="I26" s="175"/>
      <c r="J26" s="175"/>
    </row>
    <row r="27" spans="1:10" s="1" customFormat="1" ht="12.75">
      <c r="A27" s="114">
        <v>653</v>
      </c>
      <c r="B27" s="9"/>
      <c r="C27" s="33" t="s">
        <v>70</v>
      </c>
      <c r="D27" s="117">
        <v>390000</v>
      </c>
      <c r="E27" s="216">
        <v>390000</v>
      </c>
      <c r="F27" s="216">
        <v>-50000</v>
      </c>
      <c r="G27" s="117">
        <v>340000</v>
      </c>
      <c r="H27" s="41">
        <f t="shared" si="0"/>
        <v>87.17948717948718</v>
      </c>
      <c r="I27" s="175"/>
      <c r="J27" s="175"/>
    </row>
    <row r="28" spans="1:10" s="1" customFormat="1" ht="24">
      <c r="A28" s="293">
        <v>66</v>
      </c>
      <c r="B28" s="49"/>
      <c r="C28" s="50" t="s">
        <v>3</v>
      </c>
      <c r="D28" s="177">
        <v>93920</v>
      </c>
      <c r="E28" s="253">
        <v>93920</v>
      </c>
      <c r="F28" s="253">
        <v>-18000</v>
      </c>
      <c r="G28" s="177">
        <v>75920</v>
      </c>
      <c r="H28" s="41">
        <f t="shared" si="0"/>
        <v>80.83475298126065</v>
      </c>
      <c r="I28" s="175"/>
      <c r="J28" s="175"/>
    </row>
    <row r="29" spans="1:10" ht="12.75">
      <c r="A29" s="114">
        <v>68</v>
      </c>
      <c r="B29" s="115">
        <v>6819</v>
      </c>
      <c r="C29" s="305" t="s">
        <v>101</v>
      </c>
      <c r="D29" s="117">
        <v>50000</v>
      </c>
      <c r="E29" s="117">
        <v>50000</v>
      </c>
      <c r="F29" s="216">
        <v>0</v>
      </c>
      <c r="G29" s="117">
        <v>50000</v>
      </c>
      <c r="H29" s="41">
        <f t="shared" si="0"/>
        <v>100</v>
      </c>
      <c r="I29" s="2"/>
      <c r="J29" s="2"/>
    </row>
    <row r="30" spans="1:10" ht="21.75" customHeight="1">
      <c r="A30" s="383" t="s">
        <v>43</v>
      </c>
      <c r="B30" s="384"/>
      <c r="C30" s="384"/>
      <c r="D30" s="385"/>
      <c r="E30" s="211"/>
      <c r="F30" s="315"/>
      <c r="G30" s="100"/>
      <c r="H30" s="100"/>
      <c r="I30" s="2"/>
      <c r="J30" s="2"/>
    </row>
    <row r="31" spans="1:10" ht="38.25">
      <c r="A31" s="188" t="s">
        <v>31</v>
      </c>
      <c r="B31" s="188"/>
      <c r="C31" s="188" t="s">
        <v>47</v>
      </c>
      <c r="D31" s="230" t="s">
        <v>111</v>
      </c>
      <c r="E31" s="226" t="s">
        <v>103</v>
      </c>
      <c r="F31" s="316" t="s">
        <v>104</v>
      </c>
      <c r="G31" s="181" t="s">
        <v>78</v>
      </c>
      <c r="H31" s="181" t="s">
        <v>85</v>
      </c>
      <c r="I31" s="2"/>
      <c r="J31" s="2"/>
    </row>
    <row r="32" spans="1:10" ht="12.75">
      <c r="A32" s="188"/>
      <c r="B32" s="188"/>
      <c r="C32" s="180"/>
      <c r="D32" s="226">
        <v>1</v>
      </c>
      <c r="E32" s="226">
        <v>2</v>
      </c>
      <c r="F32" s="317" t="s">
        <v>105</v>
      </c>
      <c r="G32" s="225">
        <v>4</v>
      </c>
      <c r="H32" s="225" t="s">
        <v>107</v>
      </c>
      <c r="I32" s="2"/>
      <c r="J32" s="2"/>
    </row>
    <row r="33" spans="1:10" s="4" customFormat="1" ht="26.25" thickBot="1">
      <c r="A33" s="227">
        <v>7</v>
      </c>
      <c r="B33" s="228"/>
      <c r="C33" s="229" t="s">
        <v>7</v>
      </c>
      <c r="D33" s="282">
        <f>D34+D36</f>
        <v>227000</v>
      </c>
      <c r="E33" s="282">
        <f>E34+E36</f>
        <v>227000</v>
      </c>
      <c r="F33" s="342">
        <f>F34+F36</f>
        <v>-27000</v>
      </c>
      <c r="G33" s="282">
        <f>G34+G36</f>
        <v>200000</v>
      </c>
      <c r="H33" s="235">
        <f>G33/E33*100</f>
        <v>88.10572687224669</v>
      </c>
      <c r="I33" s="174"/>
      <c r="J33" s="174"/>
    </row>
    <row r="34" spans="1:10" ht="24.75" thickBot="1">
      <c r="A34" s="52">
        <v>71</v>
      </c>
      <c r="B34" s="53"/>
      <c r="C34" s="54" t="s">
        <v>8</v>
      </c>
      <c r="D34" s="55">
        <f>SUM(D35)</f>
        <v>227000</v>
      </c>
      <c r="E34" s="55">
        <f>SUM(E35)</f>
        <v>227000</v>
      </c>
      <c r="F34" s="318">
        <f>SUM(F35)</f>
        <v>-27000</v>
      </c>
      <c r="G34" s="55">
        <f>SUM(G35)</f>
        <v>200000</v>
      </c>
      <c r="H34" s="235">
        <f>G34/E34*100</f>
        <v>88.10572687224669</v>
      </c>
      <c r="I34" s="2"/>
      <c r="J34" s="2"/>
    </row>
    <row r="35" spans="1:11" ht="24.75" thickBot="1">
      <c r="A35" s="105">
        <v>711</v>
      </c>
      <c r="B35" s="130"/>
      <c r="C35" s="129" t="s">
        <v>59</v>
      </c>
      <c r="D35" s="247">
        <v>227000</v>
      </c>
      <c r="E35" s="247">
        <v>227000</v>
      </c>
      <c r="F35" s="333">
        <f>G35-E35</f>
        <v>-27000</v>
      </c>
      <c r="G35" s="247">
        <v>200000</v>
      </c>
      <c r="H35" s="235">
        <f>G35/E35*100</f>
        <v>88.10572687224669</v>
      </c>
      <c r="I35" s="2"/>
      <c r="J35" s="2"/>
      <c r="K35" t="s">
        <v>77</v>
      </c>
    </row>
    <row r="36" spans="1:10" ht="24.75" thickBot="1">
      <c r="A36" s="105">
        <v>72</v>
      </c>
      <c r="B36" s="130"/>
      <c r="C36" s="129" t="s">
        <v>109</v>
      </c>
      <c r="D36" s="336">
        <f>D37</f>
        <v>0</v>
      </c>
      <c r="E36" s="336">
        <f>E37</f>
        <v>0</v>
      </c>
      <c r="F36" s="333">
        <f>G36-E36</f>
        <v>0</v>
      </c>
      <c r="G36" s="337">
        <v>0</v>
      </c>
      <c r="H36" s="235" t="e">
        <f>G36/E36*100</f>
        <v>#DIV/0!</v>
      </c>
      <c r="I36" s="2"/>
      <c r="J36" s="2"/>
    </row>
    <row r="37" spans="1:10" ht="24.75" thickBot="1">
      <c r="A37" s="111">
        <v>722</v>
      </c>
      <c r="B37" s="127"/>
      <c r="C37" s="335" t="s">
        <v>110</v>
      </c>
      <c r="D37" s="334">
        <v>0</v>
      </c>
      <c r="E37" s="334">
        <v>0</v>
      </c>
      <c r="F37" s="338">
        <f>G37-E37</f>
        <v>0</v>
      </c>
      <c r="G37" s="247">
        <v>0</v>
      </c>
      <c r="H37" s="235" t="e">
        <f>G37/E37*100</f>
        <v>#DIV/0!</v>
      </c>
      <c r="I37" s="2"/>
      <c r="J37" s="2"/>
    </row>
    <row r="38" spans="1:10" s="4" customFormat="1" ht="30.75" customHeight="1" thickBot="1">
      <c r="A38" s="389" t="s">
        <v>58</v>
      </c>
      <c r="B38" s="390"/>
      <c r="C38" s="390"/>
      <c r="D38" s="391"/>
      <c r="E38" s="222"/>
      <c r="F38" s="319"/>
      <c r="G38" s="101"/>
      <c r="H38" s="236"/>
      <c r="I38" s="174"/>
      <c r="J38" s="174"/>
    </row>
    <row r="39" spans="1:12" s="4" customFormat="1" ht="26.25" thickBot="1">
      <c r="A39" s="184">
        <v>8</v>
      </c>
      <c r="B39" s="185"/>
      <c r="C39" s="186" t="s">
        <v>55</v>
      </c>
      <c r="D39" s="187">
        <f aca="true" t="shared" si="1" ref="D39:G40">SUM(D40)</f>
        <v>0</v>
      </c>
      <c r="E39" s="187">
        <f t="shared" si="1"/>
        <v>0</v>
      </c>
      <c r="F39" s="320">
        <f t="shared" si="1"/>
        <v>0</v>
      </c>
      <c r="G39" s="187">
        <f t="shared" si="1"/>
        <v>0</v>
      </c>
      <c r="H39" s="235" t="e">
        <f>G39/E39*100</f>
        <v>#DIV/0!</v>
      </c>
      <c r="I39" s="174"/>
      <c r="J39" s="174"/>
      <c r="L39" s="347"/>
    </row>
    <row r="40" spans="1:10" s="4" customFormat="1" ht="16.5" thickBot="1">
      <c r="A40" s="142">
        <v>84</v>
      </c>
      <c r="B40" s="56"/>
      <c r="C40" s="57" t="s">
        <v>56</v>
      </c>
      <c r="D40" s="58">
        <f t="shared" si="1"/>
        <v>0</v>
      </c>
      <c r="E40" s="58">
        <f t="shared" si="1"/>
        <v>0</v>
      </c>
      <c r="F40" s="321">
        <f t="shared" si="1"/>
        <v>0</v>
      </c>
      <c r="G40" s="58">
        <f t="shared" si="1"/>
        <v>0</v>
      </c>
      <c r="H40" s="235" t="e">
        <f>G40/E40*100</f>
        <v>#DIV/0!</v>
      </c>
      <c r="I40" s="174"/>
      <c r="J40" s="174"/>
    </row>
    <row r="41" spans="1:10" s="32" customFormat="1" ht="16.5" thickBot="1">
      <c r="A41" s="143">
        <v>844</v>
      </c>
      <c r="B41" s="131"/>
      <c r="C41" s="132" t="s">
        <v>57</v>
      </c>
      <c r="D41" s="108">
        <v>0</v>
      </c>
      <c r="E41" s="108">
        <f>G41-D41</f>
        <v>0</v>
      </c>
      <c r="F41" s="107">
        <f>G41-E41</f>
        <v>0</v>
      </c>
      <c r="G41" s="108">
        <v>0</v>
      </c>
      <c r="H41" s="235" t="e">
        <f>G41/E41*100</f>
        <v>#DIV/0!</v>
      </c>
      <c r="I41" s="171"/>
      <c r="J41" s="171"/>
    </row>
    <row r="42" spans="1:10" s="32" customFormat="1" ht="24.75" thickBot="1">
      <c r="A42" s="283">
        <v>922</v>
      </c>
      <c r="B42" s="285">
        <v>9222</v>
      </c>
      <c r="C42" s="284" t="s">
        <v>92</v>
      </c>
      <c r="D42" s="234">
        <v>371120</v>
      </c>
      <c r="E42" s="108">
        <v>272320</v>
      </c>
      <c r="F42" s="107">
        <f>G42-E42</f>
        <v>-272320</v>
      </c>
      <c r="G42" s="234">
        <v>0</v>
      </c>
      <c r="H42" s="235">
        <f>G42/E42*100</f>
        <v>0</v>
      </c>
      <c r="I42" s="346"/>
      <c r="J42" s="171"/>
    </row>
    <row r="43" spans="1:10" ht="5.25" customHeight="1" thickBot="1">
      <c r="A43" s="118"/>
      <c r="B43" s="118"/>
      <c r="C43" s="119"/>
      <c r="D43" s="120"/>
      <c r="E43" s="120"/>
      <c r="F43" s="120"/>
      <c r="G43" s="121"/>
      <c r="H43" s="41"/>
      <c r="I43" s="2"/>
      <c r="J43" s="2"/>
    </row>
    <row r="44" spans="1:10" s="201" customFormat="1" ht="14.25" customHeight="1" thickBot="1">
      <c r="A44" s="392" t="s">
        <v>64</v>
      </c>
      <c r="B44" s="393"/>
      <c r="C44" s="394"/>
      <c r="D44" s="202">
        <f>SUM(D10,D33,D39,D42)</f>
        <v>9221820</v>
      </c>
      <c r="E44" s="202">
        <f>SUM(E10,E33,E39,E42)</f>
        <v>9246020</v>
      </c>
      <c r="F44" s="202">
        <f>SUM(F10,F33,F39,F42)</f>
        <v>-2981555</v>
      </c>
      <c r="G44" s="202">
        <f>SUM(G10,G33,G39,G42)</f>
        <v>6264465</v>
      </c>
      <c r="H44" s="203">
        <f>G44/E44*100</f>
        <v>67.75309808977268</v>
      </c>
      <c r="I44" s="200"/>
      <c r="J44" s="200"/>
    </row>
    <row r="45" spans="1:10" s="1" customFormat="1" ht="19.5" customHeight="1">
      <c r="A45" s="386" t="s">
        <v>44</v>
      </c>
      <c r="B45" s="387"/>
      <c r="C45" s="387"/>
      <c r="D45" s="388"/>
      <c r="E45" s="212"/>
      <c r="F45" s="322"/>
      <c r="G45" s="134"/>
      <c r="H45" s="134"/>
      <c r="I45" s="175"/>
      <c r="J45" s="175"/>
    </row>
    <row r="46" spans="1:10" ht="6" customHeight="1">
      <c r="A46" s="8"/>
      <c r="B46" s="8"/>
      <c r="C46" s="19"/>
      <c r="D46" s="8"/>
      <c r="E46" s="8"/>
      <c r="F46" s="10"/>
      <c r="G46" s="10"/>
      <c r="H46" s="41"/>
      <c r="I46" s="2"/>
      <c r="J46" s="2"/>
    </row>
    <row r="47" spans="1:10" s="4" customFormat="1" ht="38.25">
      <c r="A47" s="11" t="s">
        <v>31</v>
      </c>
      <c r="B47" s="188" t="s">
        <v>54</v>
      </c>
      <c r="C47" s="233" t="s">
        <v>46</v>
      </c>
      <c r="D47" s="230" t="s">
        <v>111</v>
      </c>
      <c r="E47" s="226" t="s">
        <v>103</v>
      </c>
      <c r="F47" s="316" t="s">
        <v>104</v>
      </c>
      <c r="G47" s="181" t="s">
        <v>78</v>
      </c>
      <c r="H47" s="181" t="s">
        <v>85</v>
      </c>
      <c r="I47" s="174"/>
      <c r="J47" s="174"/>
    </row>
    <row r="48" spans="1:18" s="4" customFormat="1" ht="12.75">
      <c r="A48" s="231"/>
      <c r="B48" s="182"/>
      <c r="C48" s="232"/>
      <c r="D48" s="224">
        <v>1</v>
      </c>
      <c r="E48" s="224">
        <v>2</v>
      </c>
      <c r="F48" s="317" t="s">
        <v>105</v>
      </c>
      <c r="G48" s="225">
        <v>4</v>
      </c>
      <c r="H48" s="225" t="s">
        <v>107</v>
      </c>
      <c r="I48" s="174"/>
      <c r="J48" s="174"/>
      <c r="N48" s="174"/>
      <c r="O48" s="174"/>
      <c r="P48" s="174"/>
      <c r="Q48" s="174"/>
      <c r="R48" s="174"/>
    </row>
    <row r="49" spans="1:18" s="4" customFormat="1" ht="15.75" thickBot="1">
      <c r="A49" s="59">
        <v>3</v>
      </c>
      <c r="B49" s="60"/>
      <c r="C49" s="61" t="s">
        <v>9</v>
      </c>
      <c r="D49" s="62">
        <f>D50+D58+D64+D67+D68+D69+D71</f>
        <v>3332470</v>
      </c>
      <c r="E49" s="62">
        <f>SUM(E50,E58,E64,E67,E68,E69,E71)</f>
        <v>3339670</v>
      </c>
      <c r="F49" s="219">
        <f>SUM(F50,F58,F64,F67,F68,F69,F71)</f>
        <v>202935</v>
      </c>
      <c r="G49" s="62">
        <f>SUM(G50,G58,G64,G67,G68,G69,G71)</f>
        <v>3542605</v>
      </c>
      <c r="H49" s="235">
        <f>G49/E49*100</f>
        <v>106.07649857620662</v>
      </c>
      <c r="I49" s="301"/>
      <c r="J49" s="174"/>
      <c r="N49" s="174"/>
      <c r="O49" s="174"/>
      <c r="P49" s="174"/>
      <c r="Q49" s="174"/>
      <c r="R49" s="174"/>
    </row>
    <row r="50" spans="1:18" s="4" customFormat="1" ht="13.5" thickBot="1">
      <c r="A50" s="63">
        <v>31</v>
      </c>
      <c r="B50" s="64"/>
      <c r="C50" s="65" t="s">
        <v>10</v>
      </c>
      <c r="D50" s="45">
        <f>SUM(D51,D52,D53,D54)</f>
        <v>1103560</v>
      </c>
      <c r="E50" s="45">
        <f>SUM(E51,E52,E53,E54)</f>
        <v>1103560</v>
      </c>
      <c r="F50" s="213">
        <f>SUM(F51,F52,F53,F54)</f>
        <v>-183985</v>
      </c>
      <c r="G50" s="45">
        <f>SUM(G51,G52,G53,G54)</f>
        <v>919575</v>
      </c>
      <c r="H50" s="235">
        <f aca="true" t="shared" si="2" ref="H50:H67">G50/E50*100</f>
        <v>83.32804741019972</v>
      </c>
      <c r="I50" s="301"/>
      <c r="J50" s="174"/>
      <c r="N50" s="174"/>
      <c r="O50" s="174"/>
      <c r="P50" s="174"/>
      <c r="Q50" s="174"/>
      <c r="R50" s="174"/>
    </row>
    <row r="51" spans="1:18" s="4" customFormat="1" ht="13.5" thickBot="1">
      <c r="A51" s="144">
        <v>311</v>
      </c>
      <c r="B51" s="135"/>
      <c r="C51" s="258" t="s">
        <v>11</v>
      </c>
      <c r="D51" s="259">
        <v>906550</v>
      </c>
      <c r="E51" s="259">
        <v>906550</v>
      </c>
      <c r="F51" s="312">
        <v>-158438</v>
      </c>
      <c r="G51" s="259">
        <v>748112</v>
      </c>
      <c r="H51" s="235">
        <f t="shared" si="2"/>
        <v>82.52297170591804</v>
      </c>
      <c r="I51" s="301"/>
      <c r="J51" s="174"/>
      <c r="K51" s="341"/>
      <c r="N51" s="174"/>
      <c r="O51" s="174"/>
      <c r="P51" s="174"/>
      <c r="Q51" s="174"/>
      <c r="R51" s="174"/>
    </row>
    <row r="52" spans="1:18" s="4" customFormat="1" ht="13.5" thickBot="1">
      <c r="A52" s="145">
        <v>312</v>
      </c>
      <c r="B52" s="136"/>
      <c r="C52" s="137" t="s">
        <v>12</v>
      </c>
      <c r="D52" s="248">
        <v>39500</v>
      </c>
      <c r="E52" s="249">
        <v>39500</v>
      </c>
      <c r="F52" s="249">
        <f aca="true" t="shared" si="3" ref="F52:F57">G52-E52</f>
        <v>500</v>
      </c>
      <c r="G52" s="246">
        <v>40000</v>
      </c>
      <c r="H52" s="235">
        <f t="shared" si="2"/>
        <v>101.26582278481013</v>
      </c>
      <c r="I52" s="301"/>
      <c r="J52" s="174"/>
      <c r="K52" s="174"/>
      <c r="L52" s="174"/>
      <c r="M52" s="174"/>
      <c r="N52" s="174"/>
      <c r="O52" s="174"/>
      <c r="P52" s="174"/>
      <c r="Q52" s="174"/>
      <c r="R52" s="174"/>
    </row>
    <row r="53" spans="1:17" s="4" customFormat="1" ht="24.75" thickBot="1">
      <c r="A53" s="145">
        <v>312</v>
      </c>
      <c r="B53" s="136"/>
      <c r="C53" s="137" t="s">
        <v>95</v>
      </c>
      <c r="D53" s="248">
        <v>7900</v>
      </c>
      <c r="E53" s="249">
        <v>7900</v>
      </c>
      <c r="F53" s="249">
        <f t="shared" si="3"/>
        <v>100</v>
      </c>
      <c r="G53" s="246">
        <v>8000</v>
      </c>
      <c r="H53" s="235">
        <f t="shared" si="2"/>
        <v>101.26582278481013</v>
      </c>
      <c r="I53" s="301"/>
      <c r="J53" s="174"/>
      <c r="K53" s="174"/>
      <c r="L53" s="174"/>
      <c r="M53" s="174"/>
      <c r="N53" s="174"/>
      <c r="O53" s="174"/>
      <c r="P53" s="174"/>
      <c r="Q53" s="174"/>
    </row>
    <row r="54" spans="1:17" ht="13.5" thickBot="1">
      <c r="A54" s="145">
        <v>313</v>
      </c>
      <c r="B54" s="136"/>
      <c r="C54" s="137" t="s">
        <v>13</v>
      </c>
      <c r="D54" s="248">
        <v>149610</v>
      </c>
      <c r="E54" s="248">
        <v>149610</v>
      </c>
      <c r="F54" s="340">
        <f>SUM(G54-E54)</f>
        <v>-26147</v>
      </c>
      <c r="G54" s="248">
        <f>SUM(G55:G57)</f>
        <v>123463</v>
      </c>
      <c r="H54" s="235">
        <f t="shared" si="2"/>
        <v>82.5232270570149</v>
      </c>
      <c r="I54" s="2"/>
      <c r="J54" s="2"/>
      <c r="K54" s="174"/>
      <c r="L54" s="2"/>
      <c r="M54" s="174"/>
      <c r="N54" s="2"/>
      <c r="O54" s="2"/>
      <c r="P54" s="2"/>
      <c r="Q54" s="2"/>
    </row>
    <row r="55" spans="1:17" ht="13.5" thickBot="1">
      <c r="A55" s="274">
        <v>313</v>
      </c>
      <c r="B55" s="274"/>
      <c r="C55" s="275" t="s">
        <v>86</v>
      </c>
      <c r="D55" s="276">
        <v>104200</v>
      </c>
      <c r="E55" s="276">
        <v>104200</v>
      </c>
      <c r="F55" s="276">
        <f t="shared" si="3"/>
        <v>0</v>
      </c>
      <c r="G55" s="277">
        <v>104200</v>
      </c>
      <c r="H55" s="235">
        <f t="shared" si="2"/>
        <v>100</v>
      </c>
      <c r="I55" s="2"/>
      <c r="J55" s="2"/>
      <c r="K55" s="2"/>
      <c r="L55" s="2"/>
      <c r="M55" s="174"/>
      <c r="N55" s="311"/>
      <c r="O55" s="2"/>
      <c r="P55" s="311"/>
      <c r="Q55" s="2"/>
    </row>
    <row r="56" spans="1:17" ht="13.5" thickBot="1">
      <c r="A56" s="254">
        <v>313</v>
      </c>
      <c r="B56" s="254"/>
      <c r="C56" s="255" t="s">
        <v>87</v>
      </c>
      <c r="D56" s="256">
        <v>13230</v>
      </c>
      <c r="E56" s="256">
        <v>13230</v>
      </c>
      <c r="F56" s="276">
        <f t="shared" si="3"/>
        <v>0</v>
      </c>
      <c r="G56" s="257">
        <v>13230</v>
      </c>
      <c r="H56" s="235">
        <f t="shared" si="2"/>
        <v>100</v>
      </c>
      <c r="I56" s="2"/>
      <c r="J56" s="2"/>
      <c r="K56" s="2"/>
      <c r="L56" s="2"/>
      <c r="M56" s="174"/>
      <c r="N56" s="311"/>
      <c r="O56" s="2"/>
      <c r="P56" s="311"/>
      <c r="Q56" s="2"/>
    </row>
    <row r="57" spans="1:17" ht="13.5" thickBot="1">
      <c r="A57" s="254">
        <v>313</v>
      </c>
      <c r="B57" s="254"/>
      <c r="C57" s="255" t="s">
        <v>88</v>
      </c>
      <c r="D57" s="256">
        <v>32180</v>
      </c>
      <c r="E57" s="256">
        <v>32180</v>
      </c>
      <c r="F57" s="276">
        <f t="shared" si="3"/>
        <v>-26147</v>
      </c>
      <c r="G57" s="257">
        <v>6033</v>
      </c>
      <c r="H57" s="235">
        <f t="shared" si="2"/>
        <v>18.74766935985084</v>
      </c>
      <c r="I57" s="2"/>
      <c r="J57" s="2"/>
      <c r="L57" s="2"/>
      <c r="M57" s="174"/>
      <c r="N57" s="311"/>
      <c r="O57" s="2"/>
      <c r="P57" s="311"/>
      <c r="Q57" s="2"/>
    </row>
    <row r="58" spans="1:13" ht="13.5" thickBot="1">
      <c r="A58" s="146">
        <v>32</v>
      </c>
      <c r="B58" s="146"/>
      <c r="C58" s="262" t="s">
        <v>14</v>
      </c>
      <c r="D58" s="15">
        <f>SUM(D59,D60,D61,D62,D63)</f>
        <v>1057790</v>
      </c>
      <c r="E58" s="15">
        <f>SUM(E59,E60,E61,E62,E63)</f>
        <v>1064990</v>
      </c>
      <c r="F58" s="220">
        <f>SUM(F59,F60,F61,F62,F63)</f>
        <v>155820</v>
      </c>
      <c r="G58" s="15">
        <f>SUM(G59,G60,G61,G62,G63)</f>
        <v>1220810</v>
      </c>
      <c r="H58" s="235">
        <f t="shared" si="2"/>
        <v>114.63112329693237</v>
      </c>
      <c r="I58" s="2"/>
      <c r="J58" s="2"/>
      <c r="L58" s="2"/>
      <c r="M58" s="2"/>
    </row>
    <row r="59" spans="1:13" ht="26.25" thickBot="1">
      <c r="A59" s="260">
        <v>321</v>
      </c>
      <c r="B59" s="260"/>
      <c r="C59" s="261" t="s">
        <v>15</v>
      </c>
      <c r="D59" s="252">
        <v>35950</v>
      </c>
      <c r="E59" s="252">
        <v>35950</v>
      </c>
      <c r="F59" s="295">
        <v>-14000</v>
      </c>
      <c r="G59" s="252">
        <v>21950</v>
      </c>
      <c r="H59" s="235">
        <f t="shared" si="2"/>
        <v>61.057023643949925</v>
      </c>
      <c r="I59" s="2"/>
      <c r="J59" s="2"/>
      <c r="L59" s="2"/>
      <c r="M59" s="2"/>
    </row>
    <row r="60" spans="1:10" ht="26.25" thickBot="1">
      <c r="A60" s="146">
        <v>322</v>
      </c>
      <c r="B60" s="146"/>
      <c r="C60" s="262" t="s">
        <v>16</v>
      </c>
      <c r="D60" s="15">
        <v>529000</v>
      </c>
      <c r="E60" s="300">
        <v>529000</v>
      </c>
      <c r="F60" s="220">
        <v>-126000</v>
      </c>
      <c r="G60" s="15">
        <v>403000</v>
      </c>
      <c r="H60" s="235">
        <f t="shared" si="2"/>
        <v>76.18147448015122</v>
      </c>
      <c r="I60" s="2"/>
      <c r="J60" s="2"/>
    </row>
    <row r="61" spans="1:10" s="4" customFormat="1" ht="13.5" thickBot="1">
      <c r="A61" s="146">
        <v>323</v>
      </c>
      <c r="B61" s="12"/>
      <c r="C61" s="18" t="s">
        <v>17</v>
      </c>
      <c r="D61" s="14">
        <v>307400</v>
      </c>
      <c r="E61" s="14">
        <v>307400</v>
      </c>
      <c r="F61" s="217">
        <v>302000</v>
      </c>
      <c r="G61" s="14">
        <v>609400</v>
      </c>
      <c r="H61" s="235">
        <f t="shared" si="2"/>
        <v>198.24333116460636</v>
      </c>
      <c r="I61" s="174"/>
      <c r="J61" s="174"/>
    </row>
    <row r="62" spans="1:10" s="244" customFormat="1" ht="12.75" customHeight="1" thickBot="1">
      <c r="A62" s="288">
        <v>324</v>
      </c>
      <c r="B62" s="289"/>
      <c r="C62" s="290" t="s">
        <v>93</v>
      </c>
      <c r="D62" s="291">
        <v>0</v>
      </c>
      <c r="E62" s="291">
        <v>0</v>
      </c>
      <c r="F62" s="291">
        <v>0</v>
      </c>
      <c r="G62" s="291">
        <v>0</v>
      </c>
      <c r="H62" s="235" t="e">
        <f t="shared" si="2"/>
        <v>#DIV/0!</v>
      </c>
      <c r="I62" s="287"/>
      <c r="J62" s="287"/>
    </row>
    <row r="63" spans="1:10" ht="14.25" customHeight="1" thickBot="1">
      <c r="A63" s="30">
        <v>329</v>
      </c>
      <c r="B63" s="12"/>
      <c r="C63" s="18" t="s">
        <v>18</v>
      </c>
      <c r="D63" s="14">
        <v>185440</v>
      </c>
      <c r="E63" s="217">
        <v>192640</v>
      </c>
      <c r="F63" s="217">
        <v>-6180</v>
      </c>
      <c r="G63" s="14">
        <v>186460</v>
      </c>
      <c r="H63" s="235">
        <f t="shared" si="2"/>
        <v>96.79194352159467</v>
      </c>
      <c r="I63" s="2"/>
      <c r="J63" s="2"/>
    </row>
    <row r="64" spans="1:10" ht="13.5" thickBot="1">
      <c r="A64" s="67">
        <v>34</v>
      </c>
      <c r="B64" s="189"/>
      <c r="C64" s="270" t="s">
        <v>19</v>
      </c>
      <c r="D64" s="190">
        <f>D65+D66</f>
        <v>10600</v>
      </c>
      <c r="E64" s="213">
        <f>E65+E66</f>
        <v>10600</v>
      </c>
      <c r="F64" s="213">
        <f>F65+F66</f>
        <v>-1600</v>
      </c>
      <c r="G64" s="45">
        <f>G65+G66</f>
        <v>9000</v>
      </c>
      <c r="H64" s="235">
        <f t="shared" si="2"/>
        <v>84.90566037735849</v>
      </c>
      <c r="I64" s="2"/>
      <c r="J64" s="2"/>
    </row>
    <row r="65" spans="1:10" ht="26.25" thickBot="1">
      <c r="A65" s="147">
        <v>342</v>
      </c>
      <c r="B65" s="135"/>
      <c r="C65" s="258" t="s">
        <v>20</v>
      </c>
      <c r="D65" s="259">
        <v>0</v>
      </c>
      <c r="E65" s="264">
        <f>G65-D65</f>
        <v>0</v>
      </c>
      <c r="F65" s="264">
        <f>G65-E65</f>
        <v>0</v>
      </c>
      <c r="G65" s="263">
        <v>0</v>
      </c>
      <c r="H65" s="235" t="e">
        <f t="shared" si="2"/>
        <v>#DIV/0!</v>
      </c>
      <c r="I65" s="2"/>
      <c r="J65" s="2"/>
    </row>
    <row r="66" spans="1:10" ht="13.5" thickBot="1">
      <c r="A66" s="25">
        <v>343</v>
      </c>
      <c r="B66" s="24"/>
      <c r="C66" s="24" t="s">
        <v>21</v>
      </c>
      <c r="D66" s="14">
        <v>10600</v>
      </c>
      <c r="E66" s="217">
        <v>10600</v>
      </c>
      <c r="F66" s="217">
        <v>-1600</v>
      </c>
      <c r="G66" s="14">
        <v>9000</v>
      </c>
      <c r="H66" s="235">
        <f t="shared" si="2"/>
        <v>84.90566037735849</v>
      </c>
      <c r="I66" s="2"/>
      <c r="J66" s="2"/>
    </row>
    <row r="67" spans="1:10" ht="36.75" thickBot="1">
      <c r="A67" s="73">
        <v>35</v>
      </c>
      <c r="B67" s="68"/>
      <c r="C67" s="68" t="s">
        <v>68</v>
      </c>
      <c r="D67" s="46">
        <v>80000</v>
      </c>
      <c r="E67" s="218">
        <v>80000</v>
      </c>
      <c r="F67" s="218">
        <v>0</v>
      </c>
      <c r="G67" s="46">
        <v>80000</v>
      </c>
      <c r="H67" s="235">
        <f t="shared" si="2"/>
        <v>100</v>
      </c>
      <c r="I67" s="2"/>
      <c r="J67" s="2"/>
    </row>
    <row r="68" spans="1:10" ht="13.5" thickBot="1">
      <c r="A68" s="191">
        <v>36</v>
      </c>
      <c r="B68" s="192"/>
      <c r="C68" s="192" t="s">
        <v>89</v>
      </c>
      <c r="D68" s="193">
        <v>57000</v>
      </c>
      <c r="E68" s="193">
        <v>57000</v>
      </c>
      <c r="F68" s="193">
        <v>0</v>
      </c>
      <c r="G68" s="193">
        <v>57000</v>
      </c>
      <c r="H68" s="235">
        <f aca="true" t="shared" si="4" ref="H68:H75">G68/E68*100</f>
        <v>100</v>
      </c>
      <c r="I68" s="2"/>
      <c r="J68" s="2"/>
    </row>
    <row r="69" spans="1:10" ht="18" customHeight="1" thickBot="1">
      <c r="A69" s="306">
        <v>37</v>
      </c>
      <c r="B69" s="69"/>
      <c r="C69" s="68" t="s">
        <v>61</v>
      </c>
      <c r="D69" s="84">
        <f>SUM(D70)</f>
        <v>320000</v>
      </c>
      <c r="E69" s="84">
        <f>SUM(E70)</f>
        <v>320000</v>
      </c>
      <c r="F69" s="250">
        <f>SUM(F70)</f>
        <v>-33300</v>
      </c>
      <c r="G69" s="84">
        <f>SUM(G70)</f>
        <v>286700</v>
      </c>
      <c r="H69" s="235">
        <f t="shared" si="4"/>
        <v>89.59375</v>
      </c>
      <c r="I69" s="2"/>
      <c r="J69" s="2"/>
    </row>
    <row r="70" spans="1:10" ht="24.75" thickBot="1">
      <c r="A70" s="148">
        <v>372</v>
      </c>
      <c r="B70" s="70"/>
      <c r="C70" s="70" t="s">
        <v>22</v>
      </c>
      <c r="D70" s="48">
        <v>320000</v>
      </c>
      <c r="E70" s="48">
        <v>320000</v>
      </c>
      <c r="F70" s="323">
        <v>-33300</v>
      </c>
      <c r="G70" s="48">
        <v>286700</v>
      </c>
      <c r="H70" s="235">
        <f t="shared" si="4"/>
        <v>89.59375</v>
      </c>
      <c r="I70" s="2"/>
      <c r="J70" s="2"/>
    </row>
    <row r="71" spans="1:10" ht="13.5" thickBot="1">
      <c r="A71" s="25">
        <v>38</v>
      </c>
      <c r="B71" s="25"/>
      <c r="C71" s="24" t="s">
        <v>23</v>
      </c>
      <c r="D71" s="15">
        <f>D72+D73+D74+D75</f>
        <v>703520</v>
      </c>
      <c r="E71" s="15">
        <f>E72+E73+E74+E75</f>
        <v>703520</v>
      </c>
      <c r="F71" s="330">
        <f>G71-E71</f>
        <v>266000</v>
      </c>
      <c r="G71" s="15">
        <f>G72+G73+G74+G75</f>
        <v>969520</v>
      </c>
      <c r="H71" s="235">
        <f t="shared" si="4"/>
        <v>137.80987036615875</v>
      </c>
      <c r="I71" s="2"/>
      <c r="J71" s="2"/>
    </row>
    <row r="72" spans="1:10" ht="13.5" thickBot="1">
      <c r="A72" s="25">
        <v>381</v>
      </c>
      <c r="B72" s="24"/>
      <c r="C72" s="24" t="s">
        <v>5</v>
      </c>
      <c r="D72" s="14">
        <v>363520</v>
      </c>
      <c r="E72" s="14">
        <v>363520</v>
      </c>
      <c r="F72" s="330">
        <v>117000</v>
      </c>
      <c r="G72" s="14">
        <v>480520</v>
      </c>
      <c r="H72" s="235">
        <f t="shared" si="4"/>
        <v>132.18529929577466</v>
      </c>
      <c r="I72" s="2"/>
      <c r="J72" s="2"/>
    </row>
    <row r="73" spans="1:10" s="36" customFormat="1" ht="12.75" customHeight="1" thickBot="1">
      <c r="A73" s="25">
        <v>382</v>
      </c>
      <c r="B73" s="24"/>
      <c r="C73" s="25" t="s">
        <v>6</v>
      </c>
      <c r="D73" s="15">
        <v>320000</v>
      </c>
      <c r="E73" s="15">
        <v>320000</v>
      </c>
      <c r="F73" s="15">
        <v>149000</v>
      </c>
      <c r="G73" s="15">
        <v>469000</v>
      </c>
      <c r="H73" s="235">
        <f t="shared" si="4"/>
        <v>146.5625</v>
      </c>
      <c r="I73" s="176"/>
      <c r="J73" s="176"/>
    </row>
    <row r="74" spans="1:10" ht="12.75" customHeight="1" thickBot="1">
      <c r="A74" s="25">
        <v>385</v>
      </c>
      <c r="B74" s="24"/>
      <c r="C74" s="25" t="s">
        <v>24</v>
      </c>
      <c r="D74" s="15">
        <v>20000</v>
      </c>
      <c r="E74" s="15">
        <v>20000</v>
      </c>
      <c r="F74" s="220">
        <v>0</v>
      </c>
      <c r="G74" s="15">
        <v>20000</v>
      </c>
      <c r="H74" s="235">
        <f t="shared" si="4"/>
        <v>100</v>
      </c>
      <c r="I74" s="2"/>
      <c r="J74" s="2"/>
    </row>
    <row r="75" spans="1:10" ht="13.5" thickBot="1">
      <c r="A75" s="331">
        <v>386</v>
      </c>
      <c r="B75" s="331"/>
      <c r="C75" s="332" t="s">
        <v>108</v>
      </c>
      <c r="D75" s="298">
        <v>0</v>
      </c>
      <c r="E75" s="298">
        <v>0</v>
      </c>
      <c r="F75" s="330">
        <v>0</v>
      </c>
      <c r="G75" s="292">
        <v>0</v>
      </c>
      <c r="H75" s="235" t="e">
        <f t="shared" si="4"/>
        <v>#DIV/0!</v>
      </c>
      <c r="I75" s="2"/>
      <c r="J75" s="2"/>
    </row>
    <row r="76" spans="1:10" ht="15.75">
      <c r="A76" s="365" t="s">
        <v>45</v>
      </c>
      <c r="B76" s="366"/>
      <c r="C76" s="366"/>
      <c r="D76" s="367"/>
      <c r="E76" s="207"/>
      <c r="F76" s="324"/>
      <c r="G76" s="122"/>
      <c r="H76" s="122"/>
      <c r="I76" s="2"/>
      <c r="J76" s="2"/>
    </row>
    <row r="77" spans="1:10" ht="7.5" customHeight="1">
      <c r="A77" s="8"/>
      <c r="B77" s="8"/>
      <c r="C77" s="19"/>
      <c r="D77" s="8"/>
      <c r="E77" s="8"/>
      <c r="F77" s="10"/>
      <c r="G77" s="27"/>
      <c r="H77" s="41"/>
      <c r="I77" s="2"/>
      <c r="J77" s="2"/>
    </row>
    <row r="78" spans="1:10" s="36" customFormat="1" ht="36.75" customHeight="1">
      <c r="A78" s="11" t="s">
        <v>31</v>
      </c>
      <c r="B78" s="188" t="s">
        <v>54</v>
      </c>
      <c r="C78" s="233" t="s">
        <v>46</v>
      </c>
      <c r="D78" s="230" t="s">
        <v>111</v>
      </c>
      <c r="E78" s="226" t="s">
        <v>103</v>
      </c>
      <c r="F78" s="316" t="s">
        <v>104</v>
      </c>
      <c r="G78" s="181" t="s">
        <v>78</v>
      </c>
      <c r="H78" s="181" t="s">
        <v>85</v>
      </c>
      <c r="I78" s="176"/>
      <c r="J78" s="176"/>
    </row>
    <row r="79" spans="1:11" s="36" customFormat="1" ht="12.75" customHeight="1">
      <c r="A79" s="231"/>
      <c r="B79" s="182"/>
      <c r="C79" s="232"/>
      <c r="D79" s="224">
        <v>1</v>
      </c>
      <c r="E79" s="224">
        <v>2</v>
      </c>
      <c r="F79" s="317" t="s">
        <v>105</v>
      </c>
      <c r="G79" s="225">
        <v>4</v>
      </c>
      <c r="H79" s="225" t="s">
        <v>107</v>
      </c>
      <c r="I79" s="176"/>
      <c r="J79" s="176"/>
      <c r="K79" s="307"/>
    </row>
    <row r="80" spans="1:10" ht="24.75" thickBot="1">
      <c r="A80" s="71">
        <v>4</v>
      </c>
      <c r="B80" s="71"/>
      <c r="C80" s="72" t="s">
        <v>25</v>
      </c>
      <c r="D80" s="219">
        <f>D81+D84+D89</f>
        <v>5876350</v>
      </c>
      <c r="E80" s="219">
        <f>E81+E84+E89</f>
        <v>5856350</v>
      </c>
      <c r="F80" s="219">
        <f>F81+F84+F89</f>
        <v>-3203460</v>
      </c>
      <c r="G80" s="219">
        <f>G81+G84+G89</f>
        <v>2652890</v>
      </c>
      <c r="H80" s="235">
        <f>G80/E80*100</f>
        <v>45.29937589112672</v>
      </c>
      <c r="I80" s="2"/>
      <c r="J80" s="2"/>
    </row>
    <row r="81" spans="1:10" ht="24.75" thickBot="1">
      <c r="A81" s="73">
        <v>41</v>
      </c>
      <c r="B81" s="74"/>
      <c r="C81" s="75" t="s">
        <v>26</v>
      </c>
      <c r="D81" s="76">
        <f>SUM(D82:D83)</f>
        <v>95000</v>
      </c>
      <c r="E81" s="326">
        <f>SUM(E82:E83)</f>
        <v>95000</v>
      </c>
      <c r="F81" s="328">
        <f>SUM(F82:F83)</f>
        <v>-67000</v>
      </c>
      <c r="G81" s="327">
        <f>SUM(G82:G83)</f>
        <v>28000</v>
      </c>
      <c r="H81" s="235">
        <f aca="true" t="shared" si="5" ref="H81:H90">G81/E81*100</f>
        <v>29.47368421052631</v>
      </c>
      <c r="I81" s="2"/>
      <c r="J81" s="2"/>
    </row>
    <row r="82" spans="1:12" ht="24.75" thickBot="1">
      <c r="A82" s="139">
        <v>411</v>
      </c>
      <c r="B82" s="194"/>
      <c r="C82" s="194" t="s">
        <v>97</v>
      </c>
      <c r="D82" s="286">
        <v>0</v>
      </c>
      <c r="E82" s="265">
        <v>0</v>
      </c>
      <c r="F82" s="265">
        <f>G82-E82</f>
        <v>18000</v>
      </c>
      <c r="G82" s="128">
        <v>18000</v>
      </c>
      <c r="H82" s="235" t="e">
        <f t="shared" si="5"/>
        <v>#DIV/0!</v>
      </c>
      <c r="I82" s="174"/>
      <c r="J82" s="2"/>
      <c r="K82" s="2"/>
      <c r="L82" s="2"/>
    </row>
    <row r="83" spans="1:12" ht="24.75" thickBot="1">
      <c r="A83" s="139">
        <v>412</v>
      </c>
      <c r="B83" s="194"/>
      <c r="C83" s="199" t="s">
        <v>90</v>
      </c>
      <c r="D83" s="141">
        <v>95000</v>
      </c>
      <c r="E83" s="265">
        <v>95000</v>
      </c>
      <c r="F83" s="265">
        <f>G83-E83</f>
        <v>-85000</v>
      </c>
      <c r="G83" s="128">
        <v>10000</v>
      </c>
      <c r="H83" s="235">
        <f t="shared" si="5"/>
        <v>10.526315789473683</v>
      </c>
      <c r="I83" s="2"/>
      <c r="J83" s="287"/>
      <c r="K83" s="2"/>
      <c r="L83" s="2"/>
    </row>
    <row r="84" spans="1:12" ht="24.75" thickBot="1">
      <c r="A84" s="204">
        <v>42</v>
      </c>
      <c r="B84" s="25"/>
      <c r="C84" s="308" t="s">
        <v>27</v>
      </c>
      <c r="D84" s="300">
        <f>D85+D86+D87+D88</f>
        <v>5781350</v>
      </c>
      <c r="E84" s="310">
        <f>E85+E86+E87+E88</f>
        <v>5761350</v>
      </c>
      <c r="F84" s="26">
        <f>F85+F86+F87+F88</f>
        <v>-3136460</v>
      </c>
      <c r="G84" s="300">
        <f>G85+G86+G87+G88</f>
        <v>2624890</v>
      </c>
      <c r="H84" s="235">
        <f t="shared" si="5"/>
        <v>45.56032874239545</v>
      </c>
      <c r="I84" s="287"/>
      <c r="J84" s="2"/>
      <c r="K84" s="2"/>
      <c r="L84" s="2"/>
    </row>
    <row r="85" spans="1:12" ht="13.5" thickBot="1">
      <c r="A85" s="149">
        <v>421</v>
      </c>
      <c r="B85" s="70"/>
      <c r="C85" s="70" t="s">
        <v>28</v>
      </c>
      <c r="D85" s="66">
        <v>5517350</v>
      </c>
      <c r="E85" s="66">
        <v>5497350</v>
      </c>
      <c r="F85" s="339">
        <v>-2927460</v>
      </c>
      <c r="G85" s="66">
        <v>2569890</v>
      </c>
      <c r="H85" s="235">
        <f t="shared" si="5"/>
        <v>46.747796665666186</v>
      </c>
      <c r="I85" s="287"/>
      <c r="J85" s="2"/>
      <c r="K85" s="2"/>
      <c r="L85" s="2"/>
    </row>
    <row r="86" spans="1:16" ht="13.5" thickBot="1">
      <c r="A86" s="271">
        <v>422</v>
      </c>
      <c r="B86" s="272"/>
      <c r="C86" s="272" t="s">
        <v>29</v>
      </c>
      <c r="D86" s="273">
        <v>222000</v>
      </c>
      <c r="E86" s="273">
        <v>222000</v>
      </c>
      <c r="F86" s="292">
        <v>-193000</v>
      </c>
      <c r="G86" s="273">
        <v>29000</v>
      </c>
      <c r="H86" s="235">
        <f t="shared" si="5"/>
        <v>13.063063063063062</v>
      </c>
      <c r="I86" s="2"/>
      <c r="J86" s="174"/>
      <c r="K86" s="309"/>
      <c r="L86" s="23"/>
      <c r="M86" s="7"/>
      <c r="N86" s="7"/>
      <c r="O86" s="309"/>
      <c r="P86" s="7"/>
    </row>
    <row r="87" spans="1:16" ht="24.75" thickBot="1">
      <c r="A87" s="271">
        <v>424</v>
      </c>
      <c r="B87" s="272"/>
      <c r="C87" s="297" t="s">
        <v>40</v>
      </c>
      <c r="D87" s="298">
        <v>35000</v>
      </c>
      <c r="E87" s="299">
        <v>35000</v>
      </c>
      <c r="F87" s="299">
        <f>G87-E87</f>
        <v>-9000</v>
      </c>
      <c r="G87" s="292">
        <v>26000</v>
      </c>
      <c r="H87" s="235">
        <f t="shared" si="5"/>
        <v>74.28571428571429</v>
      </c>
      <c r="I87" s="2"/>
      <c r="J87" s="2"/>
      <c r="K87" s="23"/>
      <c r="L87" s="23"/>
      <c r="M87" s="7"/>
      <c r="N87" s="7"/>
      <c r="O87" s="309"/>
      <c r="P87" s="7"/>
    </row>
    <row r="88" spans="1:16" ht="24.75" thickBot="1">
      <c r="A88" s="271">
        <v>426</v>
      </c>
      <c r="B88" s="272"/>
      <c r="C88" s="297" t="s">
        <v>99</v>
      </c>
      <c r="D88" s="298">
        <v>7000</v>
      </c>
      <c r="E88" s="298">
        <v>7000</v>
      </c>
      <c r="F88" s="299">
        <v>-7000</v>
      </c>
      <c r="G88" s="292">
        <v>0</v>
      </c>
      <c r="H88" s="235">
        <f t="shared" si="5"/>
        <v>0</v>
      </c>
      <c r="I88" s="2"/>
      <c r="J88" s="2"/>
      <c r="K88" s="23"/>
      <c r="L88" s="23"/>
      <c r="M88" s="7"/>
      <c r="N88" s="7"/>
      <c r="O88" s="309"/>
      <c r="P88" s="7"/>
    </row>
    <row r="89" spans="1:16" ht="26.25" thickBot="1">
      <c r="A89" s="204">
        <v>45</v>
      </c>
      <c r="B89" s="25"/>
      <c r="C89" s="180" t="s">
        <v>60</v>
      </c>
      <c r="D89" s="15">
        <f>SUM(D90)</f>
        <v>0</v>
      </c>
      <c r="E89" s="15">
        <f>SUM(E90)</f>
        <v>0</v>
      </c>
      <c r="F89" s="220">
        <f>SUM(F90)</f>
        <v>0</v>
      </c>
      <c r="G89" s="15">
        <f>SUM(G90)</f>
        <v>0</v>
      </c>
      <c r="H89" s="235" t="e">
        <f t="shared" si="5"/>
        <v>#DIV/0!</v>
      </c>
      <c r="I89" s="2"/>
      <c r="J89" s="2"/>
      <c r="K89" s="23"/>
      <c r="L89" s="7"/>
      <c r="M89" s="7"/>
      <c r="N89" s="7"/>
      <c r="O89" s="7"/>
      <c r="P89" s="7"/>
    </row>
    <row r="90" spans="1:11" ht="24.75" thickBot="1">
      <c r="A90" s="139">
        <v>451</v>
      </c>
      <c r="B90" s="138"/>
      <c r="C90" s="140" t="s">
        <v>100</v>
      </c>
      <c r="D90" s="302">
        <v>0</v>
      </c>
      <c r="E90" s="303">
        <v>0</v>
      </c>
      <c r="F90" s="303">
        <f>G90-E90</f>
        <v>0</v>
      </c>
      <c r="G90" s="304">
        <v>0</v>
      </c>
      <c r="H90" s="235" t="e">
        <f t="shared" si="5"/>
        <v>#DIV/0!</v>
      </c>
      <c r="I90" s="2"/>
      <c r="J90" s="2"/>
      <c r="K90" s="2"/>
    </row>
    <row r="91" spans="1:10" ht="15.75">
      <c r="A91" s="368" t="s">
        <v>42</v>
      </c>
      <c r="B91" s="369"/>
      <c r="C91" s="369"/>
      <c r="D91" s="370"/>
      <c r="E91" s="208"/>
      <c r="F91" s="325"/>
      <c r="G91" s="27"/>
      <c r="H91" s="41"/>
      <c r="I91" s="2"/>
      <c r="J91" s="2"/>
    </row>
    <row r="92" spans="1:10" ht="5.25" customHeight="1">
      <c r="A92" s="8"/>
      <c r="B92" s="8"/>
      <c r="C92" s="19"/>
      <c r="D92" s="8"/>
      <c r="E92" s="8"/>
      <c r="F92" s="10"/>
      <c r="G92" s="27"/>
      <c r="H92" s="41"/>
      <c r="I92" s="2"/>
      <c r="J92" s="2"/>
    </row>
    <row r="93" spans="1:10" ht="38.25">
      <c r="A93" s="11" t="s">
        <v>31</v>
      </c>
      <c r="B93" s="11"/>
      <c r="C93" s="233" t="s">
        <v>49</v>
      </c>
      <c r="D93" s="230" t="s">
        <v>111</v>
      </c>
      <c r="E93" s="226" t="s">
        <v>103</v>
      </c>
      <c r="F93" s="316" t="s">
        <v>104</v>
      </c>
      <c r="G93" s="181" t="s">
        <v>78</v>
      </c>
      <c r="H93" s="181" t="s">
        <v>85</v>
      </c>
      <c r="I93" s="2"/>
      <c r="J93" s="2"/>
    </row>
    <row r="94" spans="1:10" ht="12.75">
      <c r="A94" s="11"/>
      <c r="B94" s="11"/>
      <c r="C94" s="232"/>
      <c r="D94" s="224">
        <v>1</v>
      </c>
      <c r="E94" s="224">
        <v>2</v>
      </c>
      <c r="F94" s="225" t="s">
        <v>105</v>
      </c>
      <c r="G94" s="225">
        <v>4</v>
      </c>
      <c r="H94" s="225" t="s">
        <v>107</v>
      </c>
      <c r="I94" s="2"/>
      <c r="J94" s="2"/>
    </row>
    <row r="95" spans="1:11" ht="12.75">
      <c r="A95" s="11"/>
      <c r="B95" s="11"/>
      <c r="C95" s="20" t="s">
        <v>50</v>
      </c>
      <c r="D95" s="13">
        <f aca="true" t="shared" si="6" ref="D95:G97">SUM(D96)</f>
        <v>0</v>
      </c>
      <c r="E95" s="13">
        <f t="shared" si="6"/>
        <v>0</v>
      </c>
      <c r="F95" s="26">
        <f>F96</f>
        <v>0</v>
      </c>
      <c r="G95" s="26">
        <f>G96</f>
        <v>0</v>
      </c>
      <c r="H95" s="41" t="e">
        <f>G95/E95*100</f>
        <v>#DIV/0!</v>
      </c>
      <c r="I95" s="2"/>
      <c r="J95" s="2"/>
      <c r="K95" s="2"/>
    </row>
    <row r="96" spans="1:10" ht="15" customHeight="1">
      <c r="A96" s="123">
        <v>5</v>
      </c>
      <c r="B96" s="123"/>
      <c r="C96" s="124" t="s">
        <v>30</v>
      </c>
      <c r="D96" s="125">
        <f t="shared" si="6"/>
        <v>0</v>
      </c>
      <c r="E96" s="125">
        <f t="shared" si="6"/>
        <v>0</v>
      </c>
      <c r="F96" s="126">
        <f>F97</f>
        <v>0</v>
      </c>
      <c r="G96" s="126">
        <f>G97</f>
        <v>0</v>
      </c>
      <c r="H96" s="41" t="e">
        <f aca="true" t="shared" si="7" ref="H96:H101">G96/E96*100</f>
        <v>#DIV/0!</v>
      </c>
      <c r="I96" s="2"/>
      <c r="J96" s="2"/>
    </row>
    <row r="97" spans="1:10" ht="25.5">
      <c r="A97" s="30">
        <v>54</v>
      </c>
      <c r="B97" s="28"/>
      <c r="C97" s="28" t="s">
        <v>65</v>
      </c>
      <c r="D97" s="31">
        <f t="shared" si="6"/>
        <v>0</v>
      </c>
      <c r="E97" s="266">
        <f t="shared" si="6"/>
        <v>0</v>
      </c>
      <c r="F97" s="31">
        <f t="shared" si="6"/>
        <v>0</v>
      </c>
      <c r="G97" s="31">
        <f t="shared" si="6"/>
        <v>0</v>
      </c>
      <c r="H97" s="41" t="e">
        <f t="shared" si="7"/>
        <v>#DIV/0!</v>
      </c>
      <c r="I97" s="2"/>
      <c r="J97" s="2"/>
    </row>
    <row r="98" spans="1:10" ht="21.75" customHeight="1">
      <c r="A98" s="145">
        <v>542</v>
      </c>
      <c r="B98" s="136"/>
      <c r="C98" s="137" t="s">
        <v>62</v>
      </c>
      <c r="D98" s="128">
        <v>0</v>
      </c>
      <c r="E98" s="267">
        <f>G98-D98</f>
        <v>0</v>
      </c>
      <c r="F98" s="267">
        <f>G98-E98</f>
        <v>0</v>
      </c>
      <c r="G98" s="128">
        <v>0</v>
      </c>
      <c r="H98" s="41" t="e">
        <f t="shared" si="7"/>
        <v>#DIV/0!</v>
      </c>
      <c r="I98" s="2"/>
      <c r="J98" s="2"/>
    </row>
    <row r="99" spans="1:10" ht="26.25" customHeight="1">
      <c r="A99" s="145">
        <v>922</v>
      </c>
      <c r="B99" s="136"/>
      <c r="C99" s="196" t="s">
        <v>69</v>
      </c>
      <c r="D99" s="128">
        <v>0</v>
      </c>
      <c r="E99" s="128">
        <v>0</v>
      </c>
      <c r="F99" s="267">
        <v>68970</v>
      </c>
      <c r="G99" s="128">
        <v>68970</v>
      </c>
      <c r="H99" s="41" t="e">
        <f t="shared" si="7"/>
        <v>#DIV/0!</v>
      </c>
      <c r="I99" s="2"/>
      <c r="J99" s="2"/>
    </row>
    <row r="100" spans="1:10" ht="24">
      <c r="A100" s="198">
        <v>922</v>
      </c>
      <c r="B100" s="195"/>
      <c r="C100" s="196" t="s">
        <v>98</v>
      </c>
      <c r="D100" s="128">
        <v>0</v>
      </c>
      <c r="E100" s="267">
        <v>0</v>
      </c>
      <c r="F100" s="267">
        <f>G100-E100</f>
        <v>0</v>
      </c>
      <c r="G100" s="128">
        <v>0</v>
      </c>
      <c r="H100" s="41" t="e">
        <f t="shared" si="7"/>
        <v>#DIV/0!</v>
      </c>
      <c r="I100" s="2"/>
      <c r="J100" s="2"/>
    </row>
    <row r="101" spans="1:10" ht="15.75" customHeight="1" thickBot="1">
      <c r="A101" s="371" t="s">
        <v>66</v>
      </c>
      <c r="B101" s="372"/>
      <c r="C101" s="373"/>
      <c r="D101" s="197">
        <f>D49+D80+D96+D99+D100</f>
        <v>9208820</v>
      </c>
      <c r="E101" s="197">
        <f>E49+E80+E96+E99+E100</f>
        <v>9196020</v>
      </c>
      <c r="F101" s="343">
        <f>F49+F80+F96+F99+F100</f>
        <v>-2931555</v>
      </c>
      <c r="G101" s="197">
        <f>G49+G80+G96+G99+G100</f>
        <v>6264465</v>
      </c>
      <c r="H101" s="344">
        <f t="shared" si="7"/>
        <v>68.12148081452628</v>
      </c>
      <c r="I101" s="2"/>
      <c r="J101" s="174"/>
    </row>
    <row r="102" spans="1:10" ht="15.75" customHeight="1">
      <c r="A102" s="237"/>
      <c r="B102" s="237"/>
      <c r="C102" s="237"/>
      <c r="D102" s="238"/>
      <c r="E102" s="238"/>
      <c r="F102" s="238"/>
      <c r="G102" s="239"/>
      <c r="H102" s="240"/>
      <c r="I102" s="2"/>
      <c r="J102" s="174"/>
    </row>
    <row r="103" spans="1:10" ht="15.75" customHeight="1">
      <c r="A103" s="237"/>
      <c r="B103" s="237"/>
      <c r="C103" s="237"/>
      <c r="D103" s="238"/>
      <c r="E103" s="238"/>
      <c r="F103" s="238"/>
      <c r="G103" s="239"/>
      <c r="H103" s="240"/>
      <c r="I103" s="2"/>
      <c r="J103" s="174"/>
    </row>
    <row r="104" spans="1:10" ht="15.75" customHeight="1">
      <c r="A104" s="375"/>
      <c r="B104" s="375"/>
      <c r="C104" s="375"/>
      <c r="D104" s="375"/>
      <c r="E104" s="375"/>
      <c r="F104" s="375"/>
      <c r="G104" s="375"/>
      <c r="H104" s="375"/>
      <c r="I104" s="174"/>
      <c r="J104" s="174"/>
    </row>
    <row r="105" spans="1:10" ht="12.75">
      <c r="A105" s="7"/>
      <c r="B105" s="7"/>
      <c r="C105" s="21"/>
      <c r="D105" s="7"/>
      <c r="E105" s="7"/>
      <c r="F105" s="7"/>
      <c r="G105" s="23"/>
      <c r="H105" s="2"/>
      <c r="I105" s="2"/>
      <c r="J105" s="174"/>
    </row>
    <row r="106" spans="1:10" ht="12.75">
      <c r="A106" s="362"/>
      <c r="B106" s="362"/>
      <c r="C106" s="362"/>
      <c r="D106" s="362"/>
      <c r="E106" s="77"/>
      <c r="F106" s="77"/>
      <c r="G106" s="23"/>
      <c r="H106" s="2"/>
      <c r="I106" s="2"/>
      <c r="J106" s="2"/>
    </row>
    <row r="107" spans="1:7" ht="12.75">
      <c r="A107" s="79"/>
      <c r="B107" s="79"/>
      <c r="C107" s="79"/>
      <c r="G107" s="23"/>
    </row>
    <row r="108" spans="1:7" ht="12.75" customHeight="1">
      <c r="A108" s="374"/>
      <c r="B108" s="374"/>
      <c r="C108" s="374"/>
      <c r="D108" s="374"/>
      <c r="E108" s="374"/>
      <c r="F108" s="374"/>
      <c r="G108" s="374"/>
    </row>
    <row r="109" spans="1:7" ht="12.75">
      <c r="A109" s="374"/>
      <c r="B109" s="374"/>
      <c r="C109" s="374"/>
      <c r="D109" s="374"/>
      <c r="E109" s="374"/>
      <c r="F109" s="374"/>
      <c r="G109" s="374"/>
    </row>
    <row r="110" spans="1:7" ht="12.75">
      <c r="A110" s="362"/>
      <c r="B110" s="362"/>
      <c r="C110" s="362"/>
      <c r="D110" s="362"/>
      <c r="E110" s="77"/>
      <c r="F110" s="77"/>
      <c r="G110" s="23"/>
    </row>
    <row r="111" spans="1:7" ht="12.75">
      <c r="A111" s="362"/>
      <c r="B111" s="362"/>
      <c r="C111" s="362"/>
      <c r="D111" s="362"/>
      <c r="E111" s="77"/>
      <c r="F111" s="77"/>
      <c r="G111" s="23"/>
    </row>
    <row r="112" spans="1:7" ht="12.75">
      <c r="A112" s="362"/>
      <c r="B112" s="362"/>
      <c r="C112" s="362"/>
      <c r="D112" s="362"/>
      <c r="E112" s="77"/>
      <c r="F112" s="77"/>
      <c r="G112" s="23"/>
    </row>
    <row r="113" spans="1:7" ht="12.75">
      <c r="A113" s="362"/>
      <c r="B113" s="362"/>
      <c r="C113" s="362"/>
      <c r="D113" s="362"/>
      <c r="E113" s="77"/>
      <c r="F113" s="77"/>
      <c r="G113" s="23"/>
    </row>
    <row r="114" spans="1:7" ht="12.75">
      <c r="A114" s="362"/>
      <c r="B114" s="362"/>
      <c r="C114" s="362"/>
      <c r="D114" s="362"/>
      <c r="E114" s="77"/>
      <c r="F114" s="77"/>
      <c r="G114" s="23"/>
    </row>
    <row r="115" spans="1:7" ht="12.75">
      <c r="A115" s="77"/>
      <c r="B115" s="77"/>
      <c r="C115" s="78"/>
      <c r="D115" s="78"/>
      <c r="E115" s="78"/>
      <c r="F115" s="78"/>
      <c r="G115" s="23"/>
    </row>
    <row r="116" spans="1:7" ht="12.75">
      <c r="A116" s="363"/>
      <c r="B116" s="363"/>
      <c r="C116" s="363"/>
      <c r="G116" s="23"/>
    </row>
    <row r="117" spans="1:7" ht="12.75">
      <c r="A117" s="363"/>
      <c r="B117" s="363"/>
      <c r="C117" s="363"/>
      <c r="G117" s="23"/>
    </row>
    <row r="118" spans="1:7" ht="12.75">
      <c r="A118" s="360"/>
      <c r="B118" s="360"/>
      <c r="C118" s="360"/>
      <c r="G118" s="278"/>
    </row>
    <row r="119" spans="1:7" s="133" customFormat="1" ht="12.75">
      <c r="A119" s="363"/>
      <c r="B119" s="363"/>
      <c r="C119" s="79"/>
      <c r="D119"/>
      <c r="E119"/>
      <c r="F119"/>
      <c r="G119" s="278"/>
    </row>
    <row r="120" spans="1:7" ht="12.75" customHeight="1">
      <c r="A120" s="364"/>
      <c r="B120" s="364"/>
      <c r="C120" s="79"/>
      <c r="G120" s="278"/>
    </row>
    <row r="121" spans="1:6" ht="12.75">
      <c r="A121" s="359"/>
      <c r="B121" s="359"/>
      <c r="C121" s="359"/>
      <c r="D121" s="359"/>
      <c r="E121" s="205"/>
      <c r="F121" s="205"/>
    </row>
    <row r="122" spans="1:6" ht="12.75">
      <c r="A122" s="359"/>
      <c r="B122" s="359"/>
      <c r="C122" s="359"/>
      <c r="D122" s="359"/>
      <c r="E122" s="205"/>
      <c r="F122" s="205"/>
    </row>
    <row r="123" spans="1:7" ht="12.75">
      <c r="A123" s="80"/>
      <c r="B123" s="80"/>
      <c r="C123" s="79"/>
      <c r="G123" s="23"/>
    </row>
    <row r="124" spans="1:7" s="1" customFormat="1" ht="12.75">
      <c r="A124" s="361"/>
      <c r="B124" s="361"/>
      <c r="C124" s="361"/>
      <c r="D124" s="361"/>
      <c r="E124" s="206"/>
      <c r="F124" s="206"/>
      <c r="G124" s="23"/>
    </row>
    <row r="125" spans="1:7" s="1" customFormat="1" ht="12.75">
      <c r="A125" s="7"/>
      <c r="B125" s="7"/>
      <c r="C125" s="21"/>
      <c r="D125" s="7"/>
      <c r="E125" s="7"/>
      <c r="F125" s="7"/>
      <c r="G125" s="23"/>
    </row>
    <row r="126" spans="1:7" s="3" customFormat="1" ht="12.75">
      <c r="A126" s="7"/>
      <c r="B126" s="7"/>
      <c r="C126" s="21"/>
      <c r="D126" s="7"/>
      <c r="E126" s="7"/>
      <c r="F126" s="7"/>
      <c r="G126" s="23"/>
    </row>
    <row r="127" spans="1:7" ht="12.75">
      <c r="A127" s="7"/>
      <c r="B127" s="7"/>
      <c r="C127" s="269"/>
      <c r="D127" s="7"/>
      <c r="E127" s="7"/>
      <c r="F127" s="7"/>
      <c r="G127" s="23"/>
    </row>
    <row r="128" spans="1:7" ht="12.75">
      <c r="A128" s="7"/>
      <c r="B128" s="7"/>
      <c r="C128" s="21"/>
      <c r="D128" s="7"/>
      <c r="E128" s="7"/>
      <c r="F128" s="7"/>
      <c r="G128" s="23"/>
    </row>
    <row r="129" spans="1:7" ht="12.75">
      <c r="A129" s="7"/>
      <c r="B129" s="7"/>
      <c r="C129" s="21"/>
      <c r="D129" s="7"/>
      <c r="E129" s="7"/>
      <c r="F129" s="7"/>
      <c r="G129" s="23"/>
    </row>
    <row r="130" spans="1:7" ht="12.75">
      <c r="A130" s="7"/>
      <c r="B130" s="7"/>
      <c r="C130" s="21"/>
      <c r="D130" s="7"/>
      <c r="E130" s="7"/>
      <c r="F130" s="7"/>
      <c r="G130" s="23"/>
    </row>
    <row r="131" spans="1:7" ht="12.75">
      <c r="A131" s="7"/>
      <c r="B131" s="7"/>
      <c r="C131" s="21"/>
      <c r="D131" s="7"/>
      <c r="E131" s="7"/>
      <c r="F131" s="7"/>
      <c r="G131" s="23"/>
    </row>
    <row r="132" spans="1:7" ht="12.75">
      <c r="A132" s="7"/>
      <c r="B132" s="7"/>
      <c r="C132" s="21"/>
      <c r="D132" s="7"/>
      <c r="E132" s="7"/>
      <c r="F132" s="7"/>
      <c r="G132" s="23"/>
    </row>
    <row r="133" spans="1:7" ht="12.75">
      <c r="A133" s="7"/>
      <c r="B133" s="7"/>
      <c r="C133" s="21"/>
      <c r="D133" s="7"/>
      <c r="E133" s="7"/>
      <c r="F133" s="7"/>
      <c r="G133" s="23"/>
    </row>
    <row r="134" spans="1:7" ht="12.75">
      <c r="A134" s="7"/>
      <c r="B134" s="7"/>
      <c r="C134" s="21"/>
      <c r="D134" s="7"/>
      <c r="E134" s="7"/>
      <c r="F134" s="7"/>
      <c r="G134" s="23"/>
    </row>
    <row r="135" spans="1:7" ht="12.75">
      <c r="A135" s="7"/>
      <c r="B135" s="7"/>
      <c r="C135" s="21"/>
      <c r="D135" s="7"/>
      <c r="E135" s="7"/>
      <c r="F135" s="7"/>
      <c r="G135" s="23"/>
    </row>
    <row r="136" spans="1:7" ht="12.75">
      <c r="A136" s="7"/>
      <c r="B136" s="7"/>
      <c r="C136" s="21"/>
      <c r="D136" s="7"/>
      <c r="E136" s="7"/>
      <c r="F136" s="7"/>
      <c r="G136" s="23"/>
    </row>
    <row r="137" spans="1:7" ht="12.75">
      <c r="A137" s="7"/>
      <c r="B137" s="7"/>
      <c r="C137" s="21"/>
      <c r="D137" s="7"/>
      <c r="E137" s="7"/>
      <c r="F137" s="7"/>
      <c r="G137" s="23"/>
    </row>
    <row r="138" spans="1:7" ht="16.5" customHeight="1">
      <c r="A138" s="7"/>
      <c r="B138" s="7"/>
      <c r="C138" s="21"/>
      <c r="D138" s="7"/>
      <c r="E138" s="7"/>
      <c r="F138" s="7"/>
      <c r="G138" s="23"/>
    </row>
    <row r="139" spans="1:7" ht="12.75">
      <c r="A139" s="7"/>
      <c r="B139" s="7"/>
      <c r="C139" s="21"/>
      <c r="D139" s="7"/>
      <c r="E139" s="7"/>
      <c r="F139" s="7"/>
      <c r="G139" s="23"/>
    </row>
    <row r="140" spans="1:7" s="17" customFormat="1" ht="12.75">
      <c r="A140" s="7"/>
      <c r="B140" s="7"/>
      <c r="C140" s="21"/>
      <c r="D140" s="7"/>
      <c r="E140" s="7"/>
      <c r="F140" s="7"/>
      <c r="G140" s="23"/>
    </row>
    <row r="141" spans="1:7" ht="12.75">
      <c r="A141" s="7"/>
      <c r="B141" s="7"/>
      <c r="C141" s="21"/>
      <c r="D141" s="7"/>
      <c r="E141" s="7"/>
      <c r="F141" s="7"/>
      <c r="G141" s="23"/>
    </row>
    <row r="142" spans="1:7" ht="12.75">
      <c r="A142" s="7"/>
      <c r="B142" s="7"/>
      <c r="C142" s="21"/>
      <c r="D142" s="7"/>
      <c r="E142" s="7"/>
      <c r="F142" s="7"/>
      <c r="G142" s="23"/>
    </row>
    <row r="143" spans="1:7" ht="12.75">
      <c r="A143" s="7"/>
      <c r="B143" s="7"/>
      <c r="C143" s="21"/>
      <c r="D143" s="7"/>
      <c r="E143" s="7"/>
      <c r="F143" s="7"/>
      <c r="G143" s="23"/>
    </row>
    <row r="144" spans="1:7" s="17" customFormat="1" ht="12.75" customHeight="1">
      <c r="A144" s="7"/>
      <c r="B144" s="7"/>
      <c r="C144" s="21"/>
      <c r="D144" s="7"/>
      <c r="E144" s="7"/>
      <c r="F144" s="7"/>
      <c r="G144" s="23"/>
    </row>
    <row r="145" spans="1:7" ht="12.75">
      <c r="A145" s="7"/>
      <c r="B145" s="7"/>
      <c r="C145" s="21"/>
      <c r="D145" s="7"/>
      <c r="E145" s="7"/>
      <c r="F145" s="7"/>
      <c r="G145" s="23"/>
    </row>
    <row r="146" spans="1:7" ht="12.75">
      <c r="A146" s="7"/>
      <c r="B146" s="7"/>
      <c r="C146" s="21"/>
      <c r="D146" s="7"/>
      <c r="E146" s="7"/>
      <c r="F146" s="7"/>
      <c r="G146" s="23"/>
    </row>
    <row r="147" spans="1:7" s="3" customFormat="1" ht="12.75">
      <c r="A147" s="7"/>
      <c r="B147" s="7"/>
      <c r="C147" s="21"/>
      <c r="D147" s="7"/>
      <c r="E147" s="7"/>
      <c r="F147" s="7"/>
      <c r="G147" s="23"/>
    </row>
    <row r="148" spans="1:7" ht="12.75">
      <c r="A148" s="7"/>
      <c r="B148" s="7"/>
      <c r="C148" s="21"/>
      <c r="D148" s="7"/>
      <c r="E148" s="7"/>
      <c r="F148" s="7"/>
      <c r="G148" s="23"/>
    </row>
    <row r="149" spans="1:7" s="3" customFormat="1" ht="12.75">
      <c r="A149" s="7"/>
      <c r="B149" s="7"/>
      <c r="C149" s="21"/>
      <c r="D149" s="7"/>
      <c r="E149" s="7"/>
      <c r="F149" s="7"/>
      <c r="G149" s="23"/>
    </row>
    <row r="150" spans="1:7" ht="12.75">
      <c r="A150" s="7"/>
      <c r="B150" s="7"/>
      <c r="C150" s="21"/>
      <c r="D150" s="7"/>
      <c r="E150" s="7"/>
      <c r="F150" s="7"/>
      <c r="G150" s="23"/>
    </row>
    <row r="151" spans="1:7" ht="21" customHeight="1">
      <c r="A151" s="7"/>
      <c r="B151" s="7"/>
      <c r="C151" s="21"/>
      <c r="D151" s="7"/>
      <c r="E151" s="7"/>
      <c r="F151" s="7"/>
      <c r="G151" s="23"/>
    </row>
    <row r="152" spans="1:7" ht="9" customHeight="1">
      <c r="A152" s="7"/>
      <c r="B152" s="7"/>
      <c r="C152" s="21"/>
      <c r="D152" s="7"/>
      <c r="E152" s="7"/>
      <c r="F152" s="7"/>
      <c r="G152" s="23"/>
    </row>
    <row r="153" spans="1:7" ht="12.75">
      <c r="A153" s="7"/>
      <c r="B153" s="7"/>
      <c r="C153" s="21"/>
      <c r="D153" s="7"/>
      <c r="E153" s="7"/>
      <c r="F153" s="7"/>
      <c r="G153" s="23"/>
    </row>
    <row r="154" spans="1:7" ht="12.75">
      <c r="A154" s="7"/>
      <c r="B154" s="7"/>
      <c r="C154" s="21"/>
      <c r="D154" s="7"/>
      <c r="E154" s="7"/>
      <c r="F154" s="7"/>
      <c r="G154" s="23"/>
    </row>
    <row r="155" spans="1:7" s="244" customFormat="1" ht="12.75">
      <c r="A155" s="241"/>
      <c r="B155" s="241"/>
      <c r="C155" s="242"/>
      <c r="D155" s="241"/>
      <c r="E155" s="241"/>
      <c r="F155" s="241"/>
      <c r="G155" s="243"/>
    </row>
    <row r="156" spans="1:7" s="29" customFormat="1" ht="12.75">
      <c r="A156" s="7"/>
      <c r="B156" s="7"/>
      <c r="C156" s="21"/>
      <c r="D156" s="7"/>
      <c r="E156" s="7"/>
      <c r="F156" s="7"/>
      <c r="G156" s="23"/>
    </row>
    <row r="157" spans="1:7" ht="12.75">
      <c r="A157" s="7"/>
      <c r="B157" s="7"/>
      <c r="C157" s="21"/>
      <c r="D157" s="7"/>
      <c r="E157" s="7"/>
      <c r="F157" s="7"/>
      <c r="G157" s="23"/>
    </row>
    <row r="158" spans="1:7" ht="12.75">
      <c r="A158" s="7"/>
      <c r="B158" s="7"/>
      <c r="C158" s="21"/>
      <c r="D158" s="7"/>
      <c r="E158" s="7"/>
      <c r="F158" s="7"/>
      <c r="G158" s="23"/>
    </row>
    <row r="159" spans="1:7" ht="12.75">
      <c r="A159" s="7"/>
      <c r="B159" s="7"/>
      <c r="C159" s="21"/>
      <c r="D159" s="7"/>
      <c r="E159" s="7"/>
      <c r="F159" s="7"/>
      <c r="G159" s="23"/>
    </row>
    <row r="160" spans="1:7" s="245" customFormat="1" ht="15.75" customHeight="1">
      <c r="A160" s="241"/>
      <c r="B160" s="241"/>
      <c r="C160" s="242"/>
      <c r="D160" s="241"/>
      <c r="E160" s="241"/>
      <c r="F160" s="241"/>
      <c r="G160" s="243"/>
    </row>
    <row r="161" spans="1:7" ht="12.75">
      <c r="A161" s="7"/>
      <c r="B161" s="7"/>
      <c r="C161" s="21"/>
      <c r="D161" s="7"/>
      <c r="E161" s="7"/>
      <c r="F161" s="7"/>
      <c r="G161" s="23"/>
    </row>
    <row r="162" spans="1:7" ht="12.75">
      <c r="A162" s="7"/>
      <c r="B162" s="7"/>
      <c r="C162" s="21"/>
      <c r="D162" s="7"/>
      <c r="E162" s="7"/>
      <c r="F162" s="7"/>
      <c r="G162" s="23"/>
    </row>
    <row r="163" spans="1:7" ht="12.75">
      <c r="A163" s="7"/>
      <c r="B163" s="7"/>
      <c r="C163" s="21"/>
      <c r="D163" s="7"/>
      <c r="E163" s="7"/>
      <c r="F163" s="7"/>
      <c r="G163" s="23"/>
    </row>
    <row r="164" spans="1:7" ht="12.75">
      <c r="A164" s="7"/>
      <c r="B164" s="7"/>
      <c r="C164" s="21"/>
      <c r="D164" s="7"/>
      <c r="E164" s="7"/>
      <c r="F164" s="7"/>
      <c r="G164" s="23"/>
    </row>
    <row r="165" spans="1:7" ht="12.75">
      <c r="A165" s="7"/>
      <c r="B165" s="7"/>
      <c r="C165" s="21"/>
      <c r="D165" s="7"/>
      <c r="E165" s="7"/>
      <c r="F165" s="7"/>
      <c r="G165" s="23"/>
    </row>
    <row r="166" spans="1:7" ht="12.75">
      <c r="A166" s="7"/>
      <c r="B166" s="7"/>
      <c r="C166" s="21"/>
      <c r="D166" s="7"/>
      <c r="E166" s="7"/>
      <c r="F166" s="7"/>
      <c r="G166" s="23"/>
    </row>
    <row r="167" spans="1:7" ht="12.75">
      <c r="A167" s="7"/>
      <c r="B167" s="7"/>
      <c r="C167" s="21"/>
      <c r="D167" s="7"/>
      <c r="E167" s="7"/>
      <c r="F167" s="7"/>
      <c r="G167" s="23"/>
    </row>
    <row r="168" spans="1:7" ht="12.75">
      <c r="A168" s="7"/>
      <c r="B168" s="7"/>
      <c r="C168" s="21"/>
      <c r="D168" s="7"/>
      <c r="E168" s="7"/>
      <c r="F168" s="7"/>
      <c r="G168" s="23"/>
    </row>
    <row r="169" spans="1:7" ht="12.75">
      <c r="A169" s="7"/>
      <c r="B169" s="7"/>
      <c r="C169" s="21"/>
      <c r="D169" s="7"/>
      <c r="E169" s="7"/>
      <c r="F169" s="7"/>
      <c r="G169" s="23"/>
    </row>
    <row r="170" spans="1:7" ht="12.75">
      <c r="A170" s="7"/>
      <c r="B170" s="7"/>
      <c r="C170" s="21"/>
      <c r="D170" s="7"/>
      <c r="E170" s="7"/>
      <c r="F170" s="7"/>
      <c r="G170" s="23"/>
    </row>
    <row r="171" spans="1:7" ht="12.75">
      <c r="A171" s="7"/>
      <c r="B171" s="7"/>
      <c r="C171" s="21"/>
      <c r="D171" s="7"/>
      <c r="E171" s="7"/>
      <c r="F171" s="7"/>
      <c r="G171" s="23"/>
    </row>
    <row r="172" spans="1:7" ht="12.75">
      <c r="A172" s="7"/>
      <c r="B172" s="7"/>
      <c r="C172" s="21"/>
      <c r="D172" s="7"/>
      <c r="E172" s="7"/>
      <c r="F172" s="7"/>
      <c r="G172" s="23"/>
    </row>
    <row r="173" spans="1:7" ht="12.75">
      <c r="A173" s="7"/>
      <c r="B173" s="7"/>
      <c r="C173" s="21"/>
      <c r="D173" s="7"/>
      <c r="E173" s="7"/>
      <c r="F173" s="7"/>
      <c r="G173" s="23"/>
    </row>
    <row r="174" spans="1:7" ht="12.75">
      <c r="A174" s="7"/>
      <c r="B174" s="7"/>
      <c r="C174" s="21"/>
      <c r="D174" s="7"/>
      <c r="E174" s="7"/>
      <c r="F174" s="7"/>
      <c r="G174" s="23"/>
    </row>
    <row r="175" spans="1:7" ht="12.75">
      <c r="A175" s="7"/>
      <c r="B175" s="7"/>
      <c r="C175" s="21"/>
      <c r="D175" s="7"/>
      <c r="E175" s="7"/>
      <c r="F175" s="7"/>
      <c r="G175" s="23"/>
    </row>
    <row r="176" spans="1:7" ht="12.75">
      <c r="A176" s="7"/>
      <c r="B176" s="7"/>
      <c r="C176" s="21"/>
      <c r="D176" s="7"/>
      <c r="E176" s="7"/>
      <c r="F176" s="7"/>
      <c r="G176" s="23"/>
    </row>
    <row r="177" spans="1:7" ht="12.75">
      <c r="A177" s="7"/>
      <c r="B177" s="7"/>
      <c r="C177" s="21"/>
      <c r="D177" s="7"/>
      <c r="E177" s="7"/>
      <c r="F177" s="7"/>
      <c r="G177" s="23"/>
    </row>
  </sheetData>
  <sheetProtection/>
  <mergeCells count="27">
    <mergeCell ref="D1:G1"/>
    <mergeCell ref="A3:D3"/>
    <mergeCell ref="A5:D5"/>
    <mergeCell ref="A6:D6"/>
    <mergeCell ref="A45:D45"/>
    <mergeCell ref="A30:D30"/>
    <mergeCell ref="A38:D38"/>
    <mergeCell ref="A44:C44"/>
    <mergeCell ref="A117:C117"/>
    <mergeCell ref="A76:D76"/>
    <mergeCell ref="A106:D106"/>
    <mergeCell ref="A110:D110"/>
    <mergeCell ref="A111:D111"/>
    <mergeCell ref="A91:D91"/>
    <mergeCell ref="A101:C101"/>
    <mergeCell ref="A108:G109"/>
    <mergeCell ref="A104:H104"/>
    <mergeCell ref="A122:D122"/>
    <mergeCell ref="A118:C118"/>
    <mergeCell ref="A124:D124"/>
    <mergeCell ref="A121:D121"/>
    <mergeCell ref="A112:D112"/>
    <mergeCell ref="A113:D113"/>
    <mergeCell ref="A114:D114"/>
    <mergeCell ref="A119:B119"/>
    <mergeCell ref="A120:B120"/>
    <mergeCell ref="A116:C116"/>
  </mergeCells>
  <printOptions/>
  <pageMargins left="0.25" right="0.25" top="0.75" bottom="0.75" header="0.3" footer="0.3"/>
  <pageSetup fitToHeight="0" fitToWidth="0" orientation="portrait" paperSize="9" scale="88" r:id="rId1"/>
  <headerFooter alignWithMargins="0">
    <oddHeader>&amp;CREBALANS DRUGI - 2019.</oddHeader>
    <oddFooter>&amp;CStranica &amp;P&amp;R
REBALANS PRORAČUNA  drugi 2019. OPĆI DIO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OGB</cp:lastModifiedBy>
  <cp:lastPrinted>2020-11-11T13:48:59Z</cp:lastPrinted>
  <dcterms:created xsi:type="dcterms:W3CDTF">2003-03-14T07:51:57Z</dcterms:created>
  <dcterms:modified xsi:type="dcterms:W3CDTF">2020-12-01T13:58:27Z</dcterms:modified>
  <cp:category/>
  <cp:version/>
  <cp:contentType/>
  <cp:contentStatus/>
</cp:coreProperties>
</file>