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B\Desktop\PRORAČUNI\PRORAČUN 2021-2023\IZVRŠENJA\12-2021\IZVRŠENJE 2021.g-za objavu\"/>
    </mc:Choice>
  </mc:AlternateContent>
  <xr:revisionPtr revIDLastSave="0" documentId="13_ncr:1_{ECA24DCF-E90C-4FDA-9F53-0BDF088589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RŠENJE 12-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E24" i="1"/>
  <c r="D24" i="1"/>
  <c r="C109" i="1"/>
  <c r="D109" i="1"/>
  <c r="C103" i="1"/>
  <c r="D103" i="1"/>
  <c r="C99" i="1"/>
  <c r="D99" i="1"/>
  <c r="C79" i="1"/>
  <c r="C74" i="1"/>
  <c r="C35" i="1"/>
  <c r="E22" i="1"/>
  <c r="E35" i="1"/>
  <c r="D35" i="1"/>
  <c r="E19" i="1"/>
  <c r="D19" i="1"/>
  <c r="D285" i="1"/>
  <c r="E285" i="1"/>
  <c r="C285" i="1"/>
  <c r="D310" i="1"/>
  <c r="E310" i="1"/>
  <c r="C310" i="1"/>
  <c r="D329" i="1"/>
  <c r="E329" i="1"/>
  <c r="C329" i="1"/>
  <c r="D335" i="1"/>
  <c r="E335" i="1"/>
  <c r="C335" i="1"/>
  <c r="D404" i="1"/>
  <c r="E404" i="1"/>
  <c r="C404" i="1"/>
  <c r="D236" i="1"/>
  <c r="E236" i="1"/>
  <c r="C236" i="1"/>
  <c r="D254" i="1"/>
  <c r="D292" i="1"/>
  <c r="D291" i="1" s="1"/>
  <c r="E292" i="1"/>
  <c r="E291" i="1" s="1"/>
  <c r="C292" i="1"/>
  <c r="C291" i="1" s="1"/>
  <c r="D305" i="1"/>
  <c r="E305" i="1"/>
  <c r="C305" i="1"/>
  <c r="D324" i="1"/>
  <c r="E324" i="1"/>
  <c r="C324" i="1"/>
  <c r="D347" i="1"/>
  <c r="E347" i="1"/>
  <c r="C347" i="1"/>
  <c r="D350" i="1"/>
  <c r="E350" i="1"/>
  <c r="C350" i="1"/>
  <c r="D434" i="1"/>
  <c r="E434" i="1"/>
  <c r="C434" i="1"/>
  <c r="D247" i="1"/>
  <c r="E247" i="1"/>
  <c r="C247" i="1"/>
  <c r="C446" i="1" l="1"/>
  <c r="G211" i="1"/>
  <c r="F211" i="1"/>
  <c r="D210" i="1"/>
  <c r="E210" i="1"/>
  <c r="C210" i="1"/>
  <c r="D65" i="1"/>
  <c r="E65" i="1"/>
  <c r="C65" i="1"/>
  <c r="G66" i="1"/>
  <c r="F66" i="1"/>
  <c r="G387" i="1"/>
  <c r="G388" i="1"/>
  <c r="F387" i="1"/>
  <c r="F388" i="1"/>
  <c r="G210" i="1" l="1"/>
  <c r="G65" i="1"/>
  <c r="F65" i="1"/>
  <c r="G371" i="1"/>
  <c r="G372" i="1"/>
  <c r="G373" i="1"/>
  <c r="F371" i="1"/>
  <c r="F372" i="1"/>
  <c r="F373" i="1"/>
  <c r="G203" i="1"/>
  <c r="F203" i="1"/>
  <c r="F162" i="1"/>
  <c r="G162" i="1"/>
  <c r="F158" i="1"/>
  <c r="G158" i="1"/>
  <c r="G57" i="1" l="1"/>
  <c r="D55" i="1"/>
  <c r="C55" i="1"/>
  <c r="E55" i="1"/>
  <c r="F57" i="1"/>
  <c r="C68" i="1"/>
  <c r="C67" i="1" s="1"/>
  <c r="D68" i="1"/>
  <c r="D67" i="1" s="1"/>
  <c r="D424" i="1"/>
  <c r="D423" i="1" s="1"/>
  <c r="E424" i="1"/>
  <c r="E423" i="1" s="1"/>
  <c r="D421" i="1"/>
  <c r="D420" i="1" s="1"/>
  <c r="E421" i="1"/>
  <c r="E420" i="1" s="1"/>
  <c r="D418" i="1"/>
  <c r="E418" i="1"/>
  <c r="D416" i="1"/>
  <c r="E416" i="1"/>
  <c r="D414" i="1"/>
  <c r="E414" i="1"/>
  <c r="D412" i="1"/>
  <c r="E412" i="1"/>
  <c r="D398" i="1"/>
  <c r="D397" i="1" s="1"/>
  <c r="E398" i="1"/>
  <c r="E397" i="1" s="1"/>
  <c r="D395" i="1"/>
  <c r="D394" i="1" s="1"/>
  <c r="E395" i="1"/>
  <c r="E394" i="1" s="1"/>
  <c r="D392" i="1"/>
  <c r="D391" i="1" s="1"/>
  <c r="E392" i="1"/>
  <c r="E391" i="1" s="1"/>
  <c r="D364" i="1"/>
  <c r="D363" i="1" s="1"/>
  <c r="D362" i="1" s="1"/>
  <c r="D361" i="1" s="1"/>
  <c r="E364" i="1"/>
  <c r="E363" i="1" s="1"/>
  <c r="E362" i="1" s="1"/>
  <c r="E361" i="1" s="1"/>
  <c r="D355" i="1"/>
  <c r="E355" i="1"/>
  <c r="D318" i="1"/>
  <c r="E318" i="1"/>
  <c r="D302" i="1"/>
  <c r="E302" i="1"/>
  <c r="D300" i="1"/>
  <c r="E300" i="1"/>
  <c r="D297" i="1"/>
  <c r="E297" i="1"/>
  <c r="D295" i="1"/>
  <c r="E295" i="1"/>
  <c r="D287" i="1"/>
  <c r="E287" i="1"/>
  <c r="D283" i="1"/>
  <c r="E283" i="1"/>
  <c r="D281" i="1"/>
  <c r="E281" i="1"/>
  <c r="D276" i="1"/>
  <c r="D275" i="1" s="1"/>
  <c r="E276" i="1"/>
  <c r="E275" i="1" s="1"/>
  <c r="D269" i="1"/>
  <c r="E269" i="1"/>
  <c r="D267" i="1"/>
  <c r="E267" i="1"/>
  <c r="E255" i="1"/>
  <c r="E254" i="1" s="1"/>
  <c r="E250" i="1"/>
  <c r="D250" i="1"/>
  <c r="F69" i="1" l="1"/>
  <c r="E430" i="1"/>
  <c r="E68" i="1"/>
  <c r="G69" i="1"/>
  <c r="D323" i="1"/>
  <c r="D322" i="1" s="1"/>
  <c r="D321" i="1" s="1"/>
  <c r="E258" i="1"/>
  <c r="E257" i="1" s="1"/>
  <c r="D430" i="1"/>
  <c r="E304" i="1"/>
  <c r="E390" i="1"/>
  <c r="E360" i="1" s="1"/>
  <c r="E411" i="1"/>
  <c r="D411" i="1"/>
  <c r="E294" i="1"/>
  <c r="E272" i="1"/>
  <c r="E271" i="1" s="1"/>
  <c r="E317" i="1"/>
  <c r="E316" i="1" s="1"/>
  <c r="E315" i="1" s="1"/>
  <c r="D390" i="1"/>
  <c r="D360" i="1" s="1"/>
  <c r="D258" i="1"/>
  <c r="D257" i="1" s="1"/>
  <c r="D272" i="1"/>
  <c r="D271" i="1" s="1"/>
  <c r="D280" i="1"/>
  <c r="D279" i="1" s="1"/>
  <c r="D278" i="1" s="1"/>
  <c r="D304" i="1"/>
  <c r="D317" i="1"/>
  <c r="D316" i="1" s="1"/>
  <c r="D315" i="1" s="1"/>
  <c r="D340" i="1"/>
  <c r="D343" i="1"/>
  <c r="D349" i="1"/>
  <c r="D294" i="1"/>
  <c r="E299" i="1"/>
  <c r="E323" i="1"/>
  <c r="E322" i="1" s="1"/>
  <c r="E321" i="1" s="1"/>
  <c r="E343" i="1"/>
  <c r="E280" i="1"/>
  <c r="E279" i="1" s="1"/>
  <c r="E278" i="1" s="1"/>
  <c r="D299" i="1"/>
  <c r="E340" i="1"/>
  <c r="E349" i="1"/>
  <c r="F378" i="1"/>
  <c r="G378" i="1"/>
  <c r="D339" i="1" l="1"/>
  <c r="E339" i="1"/>
  <c r="G68" i="1"/>
  <c r="E67" i="1"/>
  <c r="F68" i="1"/>
  <c r="G389" i="1" l="1"/>
  <c r="G386" i="1"/>
  <c r="G385" i="1"/>
  <c r="G384" i="1"/>
  <c r="G383" i="1"/>
  <c r="G382" i="1"/>
  <c r="G381" i="1"/>
  <c r="F389" i="1"/>
  <c r="F386" i="1"/>
  <c r="F385" i="1"/>
  <c r="F384" i="1"/>
  <c r="F383" i="1"/>
  <c r="F382" i="1"/>
  <c r="F381" i="1"/>
  <c r="F380" i="1"/>
  <c r="G380" i="1"/>
  <c r="F379" i="1"/>
  <c r="G379" i="1"/>
  <c r="G377" i="1"/>
  <c r="F377" i="1"/>
  <c r="C297" i="1"/>
  <c r="G298" i="1"/>
  <c r="F297" i="1" l="1"/>
  <c r="G297" i="1"/>
  <c r="F298" i="1"/>
  <c r="D58" i="1" l="1"/>
  <c r="E58" i="1"/>
  <c r="C58" i="1"/>
  <c r="G59" i="1" l="1"/>
  <c r="F59" i="1"/>
  <c r="F342" i="1" l="1"/>
  <c r="G342" i="1"/>
  <c r="C340" i="1"/>
  <c r="F174" i="1" l="1"/>
  <c r="G174" i="1"/>
  <c r="F370" i="1" l="1"/>
  <c r="G370" i="1"/>
  <c r="F369" i="1"/>
  <c r="G369" i="1"/>
  <c r="F368" i="1"/>
  <c r="G368" i="1"/>
  <c r="F367" i="1"/>
  <c r="G367" i="1"/>
  <c r="F366" i="1"/>
  <c r="G366" i="1"/>
  <c r="F365" i="1"/>
  <c r="G365" i="1"/>
  <c r="G274" i="1" l="1"/>
  <c r="F274" i="1"/>
  <c r="F334" i="1"/>
  <c r="G334" i="1"/>
  <c r="F333" i="1"/>
  <c r="G333" i="1"/>
  <c r="G180" i="1"/>
  <c r="F180" i="1"/>
  <c r="F169" i="1"/>
  <c r="G169" i="1"/>
  <c r="G374" i="1" l="1"/>
  <c r="G375" i="1"/>
  <c r="G376" i="1"/>
  <c r="G356" i="1"/>
  <c r="G358" i="1"/>
  <c r="G396" i="1" l="1"/>
  <c r="D338" i="1" l="1"/>
  <c r="E338" i="1"/>
  <c r="C364" i="1"/>
  <c r="G364" i="1" l="1"/>
  <c r="C287" i="1" l="1"/>
  <c r="F313" i="1" l="1"/>
  <c r="G313" i="1"/>
  <c r="F199" i="1"/>
  <c r="G199" i="1"/>
  <c r="F191" i="1"/>
  <c r="G191" i="1"/>
  <c r="F187" i="1"/>
  <c r="G187" i="1"/>
  <c r="G165" i="1"/>
  <c r="G166" i="1"/>
  <c r="F165" i="1"/>
  <c r="F166" i="1"/>
  <c r="F168" i="1"/>
  <c r="G168" i="1"/>
  <c r="G98" i="1" l="1"/>
  <c r="F98" i="1"/>
  <c r="C272" i="1"/>
  <c r="C452" i="1" l="1"/>
  <c r="F438" i="1" l="1"/>
  <c r="G438" i="1"/>
  <c r="F441" i="1"/>
  <c r="G441" i="1"/>
  <c r="C398" i="1" l="1"/>
  <c r="C397" i="1" s="1"/>
  <c r="F375" i="1"/>
  <c r="F359" i="1"/>
  <c r="G398" i="1" l="1"/>
  <c r="F397" i="1"/>
  <c r="G359" i="1"/>
  <c r="G399" i="1"/>
  <c r="F398" i="1"/>
  <c r="F399" i="1"/>
  <c r="G397" i="1" l="1"/>
  <c r="C61" i="1" l="1"/>
  <c r="C63" i="1"/>
  <c r="C47" i="1" l="1"/>
  <c r="C51" i="1"/>
  <c r="C60" i="1"/>
  <c r="G239" i="1" l="1"/>
  <c r="G167" i="1" l="1"/>
  <c r="F167" i="1"/>
  <c r="G45" i="1" l="1"/>
  <c r="F45" i="1"/>
  <c r="C115" i="1" l="1"/>
  <c r="C255" i="1" l="1"/>
  <c r="C254" i="1" s="1"/>
  <c r="F173" i="1"/>
  <c r="G173" i="1"/>
  <c r="C156" i="1"/>
  <c r="E156" i="1"/>
  <c r="D156" i="1"/>
  <c r="G157" i="1"/>
  <c r="G159" i="1"/>
  <c r="G160" i="1"/>
  <c r="G161" i="1"/>
  <c r="G163" i="1"/>
  <c r="G164" i="1"/>
  <c r="G171" i="1"/>
  <c r="F157" i="1"/>
  <c r="F159" i="1"/>
  <c r="F160" i="1"/>
  <c r="F161" i="1"/>
  <c r="F163" i="1"/>
  <c r="F164" i="1"/>
  <c r="F171" i="1"/>
  <c r="G143" i="1"/>
  <c r="G144" i="1"/>
  <c r="G145" i="1"/>
  <c r="G146" i="1"/>
  <c r="G147" i="1"/>
  <c r="G148" i="1"/>
  <c r="G149" i="1"/>
  <c r="F143" i="1"/>
  <c r="F144" i="1"/>
  <c r="F145" i="1"/>
  <c r="F146" i="1"/>
  <c r="F147" i="1"/>
  <c r="F148" i="1"/>
  <c r="F149" i="1"/>
  <c r="G150" i="1"/>
  <c r="G151" i="1"/>
  <c r="G152" i="1"/>
  <c r="G153" i="1"/>
  <c r="G154" i="1"/>
  <c r="G155" i="1"/>
  <c r="G48" i="1"/>
  <c r="G49" i="1"/>
  <c r="F48" i="1"/>
  <c r="F49" i="1"/>
  <c r="G39" i="1"/>
  <c r="G40" i="1"/>
  <c r="G41" i="1"/>
  <c r="F39" i="1"/>
  <c r="F40" i="1"/>
  <c r="F41" i="1"/>
  <c r="G228" i="1" l="1"/>
  <c r="F255" i="1"/>
  <c r="F256" i="1"/>
  <c r="G255" i="1"/>
  <c r="F262" i="1"/>
  <c r="G262" i="1"/>
  <c r="G256" i="1"/>
  <c r="F248" i="1"/>
  <c r="G248" i="1"/>
  <c r="F230" i="1"/>
  <c r="F228" i="1"/>
  <c r="G46" i="1"/>
  <c r="F77" i="1"/>
  <c r="F80" i="1"/>
  <c r="G80" i="1"/>
  <c r="F78" i="1"/>
  <c r="G78" i="1"/>
  <c r="F76" i="1"/>
  <c r="G76" i="1"/>
  <c r="F46" i="1"/>
  <c r="G436" i="1" l="1"/>
  <c r="G437" i="1"/>
  <c r="G439" i="1"/>
  <c r="G440" i="1"/>
  <c r="F436" i="1"/>
  <c r="F437" i="1"/>
  <c r="F439" i="1"/>
  <c r="F440" i="1"/>
  <c r="F356" i="1"/>
  <c r="F358" i="1"/>
  <c r="G245" i="1"/>
  <c r="F245" i="1"/>
  <c r="G198" i="1"/>
  <c r="G200" i="1"/>
  <c r="G201" i="1"/>
  <c r="G202" i="1"/>
  <c r="G204" i="1"/>
  <c r="G206" i="1"/>
  <c r="G209" i="1"/>
  <c r="G212" i="1"/>
  <c r="G215" i="1"/>
  <c r="G218" i="1"/>
  <c r="G219" i="1"/>
  <c r="F198" i="1"/>
  <c r="F200" i="1"/>
  <c r="F201" i="1"/>
  <c r="F202" i="1"/>
  <c r="F204" i="1"/>
  <c r="F206" i="1"/>
  <c r="F209" i="1"/>
  <c r="F212" i="1"/>
  <c r="F215" i="1"/>
  <c r="F218" i="1"/>
  <c r="F219" i="1"/>
  <c r="G172" i="1"/>
  <c r="G175" i="1"/>
  <c r="G176" i="1"/>
  <c r="G177" i="1"/>
  <c r="G178" i="1"/>
  <c r="G179" i="1"/>
  <c r="G181" i="1"/>
  <c r="G182" i="1"/>
  <c r="G183" i="1"/>
  <c r="G184" i="1"/>
  <c r="G186" i="1"/>
  <c r="G188" i="1"/>
  <c r="G189" i="1"/>
  <c r="G190" i="1"/>
  <c r="G192" i="1"/>
  <c r="G193" i="1"/>
  <c r="G194" i="1"/>
  <c r="G195" i="1"/>
  <c r="G196" i="1"/>
  <c r="F172" i="1"/>
  <c r="F175" i="1"/>
  <c r="F176" i="1"/>
  <c r="F177" i="1"/>
  <c r="F178" i="1"/>
  <c r="F179" i="1"/>
  <c r="F181" i="1"/>
  <c r="F182" i="1"/>
  <c r="F183" i="1"/>
  <c r="F184" i="1"/>
  <c r="F186" i="1"/>
  <c r="F188" i="1"/>
  <c r="F189" i="1"/>
  <c r="F190" i="1"/>
  <c r="F192" i="1"/>
  <c r="F193" i="1"/>
  <c r="F194" i="1"/>
  <c r="F195" i="1"/>
  <c r="F196" i="1"/>
  <c r="F150" i="1"/>
  <c r="F151" i="1"/>
  <c r="F152" i="1"/>
  <c r="F153" i="1"/>
  <c r="F154" i="1"/>
  <c r="F155" i="1"/>
  <c r="G116" i="1"/>
  <c r="F116" i="1"/>
  <c r="F374" i="1"/>
  <c r="F376" i="1"/>
  <c r="F106" i="1" l="1"/>
  <c r="D244" i="1" l="1"/>
  <c r="D243" i="1" s="1"/>
  <c r="D242" i="1" s="1"/>
  <c r="E244" i="1"/>
  <c r="E243" i="1" s="1"/>
  <c r="E242" i="1" s="1"/>
  <c r="G344" i="1" l="1"/>
  <c r="G341" i="1"/>
  <c r="G232" i="1"/>
  <c r="G263" i="1"/>
  <c r="G243" i="1"/>
  <c r="G233" i="1"/>
  <c r="F233" i="1"/>
  <c r="G235" i="1"/>
  <c r="F330" i="1"/>
  <c r="G330" i="1"/>
  <c r="G264" i="1"/>
  <c r="F264" i="1"/>
  <c r="G281" i="1"/>
  <c r="G282" i="1"/>
  <c r="G284" i="1"/>
  <c r="G293" i="1"/>
  <c r="G296" i="1"/>
  <c r="G306" i="1"/>
  <c r="F332" i="1"/>
  <c r="G332" i="1"/>
  <c r="G345" i="1"/>
  <c r="G351" i="1"/>
  <c r="G406" i="1"/>
  <c r="G413" i="1"/>
  <c r="G419" i="1"/>
  <c r="G431" i="1"/>
  <c r="G432" i="1"/>
  <c r="G435" i="1"/>
  <c r="G244" i="1"/>
  <c r="F435" i="1"/>
  <c r="G350" i="1" l="1"/>
  <c r="G242" i="1"/>
  <c r="F364" i="1"/>
  <c r="F91" i="1" l="1"/>
  <c r="G91" i="1"/>
  <c r="D227" i="1"/>
  <c r="E227" i="1"/>
  <c r="D114" i="1"/>
  <c r="G77" i="1"/>
  <c r="F234" i="1" l="1"/>
  <c r="G234" i="1"/>
  <c r="D142" i="1" l="1"/>
  <c r="E142" i="1"/>
  <c r="C142" i="1"/>
  <c r="D38" i="1"/>
  <c r="E38" i="1"/>
  <c r="C38" i="1"/>
  <c r="F351" i="1"/>
  <c r="F293" i="1"/>
  <c r="G142" i="1" l="1"/>
  <c r="F142" i="1"/>
  <c r="F210" i="1"/>
  <c r="G38" i="1"/>
  <c r="F38" i="1"/>
  <c r="E63" i="1"/>
  <c r="D63" i="1"/>
  <c r="F108" i="1" l="1"/>
  <c r="G108" i="1"/>
  <c r="F348" i="1"/>
  <c r="G348" i="1"/>
  <c r="G102" i="1"/>
  <c r="F102" i="1"/>
  <c r="G64" i="1"/>
  <c r="F64" i="1"/>
  <c r="C476" i="1"/>
  <c r="G292" i="1" l="1"/>
  <c r="F292" i="1"/>
  <c r="G96" i="1"/>
  <c r="F96" i="1"/>
  <c r="F63" i="1"/>
  <c r="G63" i="1"/>
  <c r="C318" i="1"/>
  <c r="C267" i="1"/>
  <c r="C276" i="1"/>
  <c r="C275" i="1" s="1"/>
  <c r="F263" i="1"/>
  <c r="D429" i="1"/>
  <c r="F432" i="1"/>
  <c r="F431" i="1"/>
  <c r="D427" i="1"/>
  <c r="D426" i="1" s="1"/>
  <c r="E427" i="1"/>
  <c r="E426" i="1" s="1"/>
  <c r="C427" i="1"/>
  <c r="C426" i="1" s="1"/>
  <c r="C424" i="1"/>
  <c r="C423" i="1" s="1"/>
  <c r="C416" i="1"/>
  <c r="C414" i="1"/>
  <c r="F406" i="1"/>
  <c r="D403" i="1"/>
  <c r="D402" i="1" s="1"/>
  <c r="D401" i="1" s="1"/>
  <c r="D400" i="1" s="1"/>
  <c r="E403" i="1"/>
  <c r="E402" i="1" s="1"/>
  <c r="E401" i="1" s="1"/>
  <c r="E400" i="1" s="1"/>
  <c r="C395" i="1"/>
  <c r="C394" i="1" s="1"/>
  <c r="G395" i="1"/>
  <c r="C363" i="1"/>
  <c r="E328" i="1"/>
  <c r="E327" i="1" s="1"/>
  <c r="D328" i="1"/>
  <c r="D327" i="1" s="1"/>
  <c r="D357" i="1"/>
  <c r="D354" i="1" s="1"/>
  <c r="D353" i="1" s="1"/>
  <c r="D352" i="1" s="1"/>
  <c r="E357" i="1"/>
  <c r="E354" i="1" s="1"/>
  <c r="E353" i="1" s="1"/>
  <c r="E352" i="1" s="1"/>
  <c r="C357" i="1"/>
  <c r="C355" i="1"/>
  <c r="F344" i="1"/>
  <c r="C302" i="1"/>
  <c r="C300" i="1"/>
  <c r="C271" i="1"/>
  <c r="C269" i="1"/>
  <c r="D253" i="1"/>
  <c r="D252" i="1" s="1"/>
  <c r="E253" i="1"/>
  <c r="E252" i="1" s="1"/>
  <c r="F249" i="1"/>
  <c r="D246" i="1"/>
  <c r="D241" i="1" s="1"/>
  <c r="D240" i="1" s="1"/>
  <c r="E246" i="1"/>
  <c r="E241" i="1" s="1"/>
  <c r="E240" i="1" s="1"/>
  <c r="C244" i="1"/>
  <c r="F235" i="1"/>
  <c r="F232" i="1"/>
  <c r="G230" i="1"/>
  <c r="E115" i="1"/>
  <c r="D115" i="1"/>
  <c r="C114" i="1"/>
  <c r="D197" i="1"/>
  <c r="E197" i="1"/>
  <c r="C197" i="1"/>
  <c r="E205" i="1"/>
  <c r="D205" i="1"/>
  <c r="C205" i="1"/>
  <c r="D132" i="1"/>
  <c r="E132" i="1"/>
  <c r="C132" i="1"/>
  <c r="D124" i="1"/>
  <c r="D123" i="1" s="1"/>
  <c r="D120" i="1" s="1"/>
  <c r="C124" i="1"/>
  <c r="D112" i="1"/>
  <c r="E112" i="1"/>
  <c r="C112" i="1"/>
  <c r="G106" i="1"/>
  <c r="D100" i="1"/>
  <c r="E100" i="1"/>
  <c r="C100" i="1"/>
  <c r="E92" i="1"/>
  <c r="C92" i="1"/>
  <c r="D90" i="1"/>
  <c r="E90" i="1"/>
  <c r="C90" i="1"/>
  <c r="D88" i="1"/>
  <c r="E88" i="1"/>
  <c r="C88" i="1"/>
  <c r="E79" i="1"/>
  <c r="F81" i="1"/>
  <c r="D217" i="1"/>
  <c r="D216" i="1" s="1"/>
  <c r="E217" i="1"/>
  <c r="C217" i="1"/>
  <c r="C216" i="1" s="1"/>
  <c r="D214" i="1"/>
  <c r="D213" i="1" s="1"/>
  <c r="E214" i="1"/>
  <c r="C214" i="1"/>
  <c r="C213" i="1" s="1"/>
  <c r="D208" i="1"/>
  <c r="D207" i="1" s="1"/>
  <c r="E208" i="1"/>
  <c r="C208" i="1"/>
  <c r="C207" i="1" s="1"/>
  <c r="D185" i="1"/>
  <c r="E185" i="1"/>
  <c r="D170" i="1"/>
  <c r="E170" i="1"/>
  <c r="C185" i="1"/>
  <c r="C170" i="1"/>
  <c r="D61" i="1"/>
  <c r="D60" i="1" s="1"/>
  <c r="E42" i="1"/>
  <c r="D21" i="1"/>
  <c r="E21" i="1"/>
  <c r="C21" i="1"/>
  <c r="E103" i="1" l="1"/>
  <c r="E309" i="1"/>
  <c r="E308" i="1" s="1"/>
  <c r="E307" i="1" s="1"/>
  <c r="C42" i="1"/>
  <c r="F42" i="1" s="1"/>
  <c r="D47" i="1"/>
  <c r="E47" i="1"/>
  <c r="D226" i="1"/>
  <c r="D225" i="1" s="1"/>
  <c r="D224" i="1" s="1"/>
  <c r="D42" i="1"/>
  <c r="G42" i="1" s="1"/>
  <c r="D309" i="1"/>
  <c r="D308" i="1" s="1"/>
  <c r="D307" i="1" s="1"/>
  <c r="C299" i="1"/>
  <c r="G237" i="1"/>
  <c r="E226" i="1"/>
  <c r="E225" i="1" s="1"/>
  <c r="E224" i="1" s="1"/>
  <c r="D410" i="1"/>
  <c r="D409" i="1" s="1"/>
  <c r="D408" i="1" s="1"/>
  <c r="G238" i="1"/>
  <c r="C94" i="1"/>
  <c r="G393" i="1"/>
  <c r="G355" i="1"/>
  <c r="C309" i="1"/>
  <c r="C308" i="1" s="1"/>
  <c r="C307" i="1" s="1"/>
  <c r="G357" i="1"/>
  <c r="G391" i="1"/>
  <c r="G392" i="1"/>
  <c r="G363" i="1"/>
  <c r="C323" i="1"/>
  <c r="C322" i="1" s="1"/>
  <c r="C321" i="1" s="1"/>
  <c r="F345" i="1"/>
  <c r="C343" i="1"/>
  <c r="C339" i="1" s="1"/>
  <c r="C354" i="1"/>
  <c r="F229" i="1"/>
  <c r="F231" i="1"/>
  <c r="G249" i="1"/>
  <c r="F251" i="1"/>
  <c r="F341" i="1"/>
  <c r="F170" i="1"/>
  <c r="F336" i="1"/>
  <c r="G336" i="1"/>
  <c r="G170" i="1"/>
  <c r="F259" i="1"/>
  <c r="G229" i="1"/>
  <c r="G231" i="1"/>
  <c r="F247" i="1"/>
  <c r="F268" i="1"/>
  <c r="G268" i="1"/>
  <c r="G269" i="1"/>
  <c r="F269" i="1"/>
  <c r="G270" i="1"/>
  <c r="F270" i="1"/>
  <c r="G272" i="1"/>
  <c r="F272" i="1"/>
  <c r="G273" i="1"/>
  <c r="F273" i="1"/>
  <c r="G251" i="1"/>
  <c r="G156" i="1"/>
  <c r="F107" i="1"/>
  <c r="F396" i="1"/>
  <c r="G52" i="1"/>
  <c r="F53" i="1"/>
  <c r="G54" i="1"/>
  <c r="G86" i="1"/>
  <c r="G90" i="1"/>
  <c r="F52" i="1"/>
  <c r="G53" i="1"/>
  <c r="F54" i="1"/>
  <c r="G185" i="1"/>
  <c r="F185" i="1"/>
  <c r="G214" i="1"/>
  <c r="F214" i="1"/>
  <c r="F86" i="1"/>
  <c r="F90" i="1"/>
  <c r="F92" i="1"/>
  <c r="F93" i="1"/>
  <c r="F97" i="1"/>
  <c r="G97" i="1"/>
  <c r="G100" i="1"/>
  <c r="F100" i="1"/>
  <c r="G101" i="1"/>
  <c r="F101" i="1"/>
  <c r="F105" i="1"/>
  <c r="G105" i="1"/>
  <c r="G107" i="1"/>
  <c r="F55" i="1"/>
  <c r="F56" i="1"/>
  <c r="E124" i="1"/>
  <c r="E123" i="1" s="1"/>
  <c r="F125" i="1"/>
  <c r="G125" i="1"/>
  <c r="E131" i="1"/>
  <c r="E128" i="1" s="1"/>
  <c r="F132" i="1"/>
  <c r="G132" i="1"/>
  <c r="G133" i="1"/>
  <c r="F133" i="1"/>
  <c r="G205" i="1"/>
  <c r="F205" i="1"/>
  <c r="G197" i="1"/>
  <c r="F197" i="1"/>
  <c r="E114" i="1"/>
  <c r="F115" i="1"/>
  <c r="G115" i="1"/>
  <c r="F237" i="1"/>
  <c r="F239" i="1"/>
  <c r="C243" i="1"/>
  <c r="F244" i="1"/>
  <c r="F260" i="1"/>
  <c r="G260" i="1"/>
  <c r="G266" i="1"/>
  <c r="F266" i="1"/>
  <c r="G285" i="1"/>
  <c r="F285" i="1"/>
  <c r="G283" i="1"/>
  <c r="G286" i="1"/>
  <c r="F286" i="1"/>
  <c r="D290" i="1"/>
  <c r="D289" i="1" s="1"/>
  <c r="C295" i="1"/>
  <c r="C294" i="1" s="1"/>
  <c r="F296" i="1"/>
  <c r="G301" i="1"/>
  <c r="F301" i="1"/>
  <c r="C304" i="1"/>
  <c r="F306" i="1"/>
  <c r="G312" i="1"/>
  <c r="F312" i="1"/>
  <c r="G331" i="1"/>
  <c r="F331" i="1"/>
  <c r="F355" i="1"/>
  <c r="G349" i="1"/>
  <c r="F407" i="1"/>
  <c r="G407" i="1"/>
  <c r="C412" i="1"/>
  <c r="F412" i="1" s="1"/>
  <c r="F413" i="1"/>
  <c r="C418" i="1"/>
  <c r="F418" i="1" s="1"/>
  <c r="F419" i="1"/>
  <c r="G421" i="1"/>
  <c r="F422" i="1"/>
  <c r="G422" i="1"/>
  <c r="G424" i="1"/>
  <c r="F424" i="1"/>
  <c r="F425" i="1"/>
  <c r="G425" i="1"/>
  <c r="G433" i="1"/>
  <c r="F433" i="1"/>
  <c r="G337" i="1"/>
  <c r="F337" i="1"/>
  <c r="G277" i="1"/>
  <c r="F277" i="1"/>
  <c r="F319" i="1"/>
  <c r="G319" i="1"/>
  <c r="E207" i="1"/>
  <c r="G208" i="1"/>
  <c r="F208" i="1"/>
  <c r="E216" i="1"/>
  <c r="G217" i="1"/>
  <c r="F217" i="1"/>
  <c r="F95" i="1"/>
  <c r="E109" i="1"/>
  <c r="F109" i="1" s="1"/>
  <c r="F110" i="1"/>
  <c r="G110" i="1"/>
  <c r="E111" i="1"/>
  <c r="G112" i="1"/>
  <c r="F112" i="1"/>
  <c r="G113" i="1"/>
  <c r="F113" i="1"/>
  <c r="F238" i="1"/>
  <c r="G259" i="1"/>
  <c r="F261" i="1"/>
  <c r="G261" i="1"/>
  <c r="G265" i="1"/>
  <c r="F265" i="1"/>
  <c r="G267" i="1"/>
  <c r="F267" i="1"/>
  <c r="C281" i="1"/>
  <c r="F282" i="1"/>
  <c r="F283" i="1"/>
  <c r="F284" i="1"/>
  <c r="G295" i="1"/>
  <c r="F303" i="1"/>
  <c r="G303" i="1"/>
  <c r="G305" i="1"/>
  <c r="F305" i="1"/>
  <c r="G311" i="1"/>
  <c r="F311" i="1"/>
  <c r="G314" i="1"/>
  <c r="F314" i="1"/>
  <c r="G320" i="1"/>
  <c r="F320" i="1"/>
  <c r="G324" i="1"/>
  <c r="G325" i="1"/>
  <c r="F325" i="1"/>
  <c r="G343" i="1"/>
  <c r="G346" i="1"/>
  <c r="F346" i="1"/>
  <c r="F357" i="1"/>
  <c r="F395" i="1"/>
  <c r="G405" i="1"/>
  <c r="F405" i="1"/>
  <c r="G412" i="1"/>
  <c r="F414" i="1"/>
  <c r="G414" i="1"/>
  <c r="G415" i="1"/>
  <c r="F415" i="1"/>
  <c r="G416" i="1"/>
  <c r="F416" i="1"/>
  <c r="F417" i="1"/>
  <c r="G417" i="1"/>
  <c r="G418" i="1"/>
  <c r="F428" i="1"/>
  <c r="G428" i="1"/>
  <c r="E429" i="1"/>
  <c r="E410" i="1" s="1"/>
  <c r="E409" i="1" s="1"/>
  <c r="E408" i="1" s="1"/>
  <c r="F156" i="1"/>
  <c r="G89" i="1"/>
  <c r="F89" i="1"/>
  <c r="F88" i="1"/>
  <c r="G88" i="1"/>
  <c r="D94" i="1"/>
  <c r="D92" i="1"/>
  <c r="G92" i="1" s="1"/>
  <c r="G93" i="1"/>
  <c r="F87" i="1"/>
  <c r="G87" i="1"/>
  <c r="F84" i="1"/>
  <c r="G84" i="1"/>
  <c r="F82" i="1"/>
  <c r="G82" i="1"/>
  <c r="G81" i="1"/>
  <c r="E61" i="1"/>
  <c r="F62" i="1"/>
  <c r="G62" i="1"/>
  <c r="G58" i="1"/>
  <c r="F58" i="1"/>
  <c r="G56" i="1"/>
  <c r="F44" i="1"/>
  <c r="G44" i="1"/>
  <c r="F43" i="1"/>
  <c r="G43" i="1"/>
  <c r="C421" i="1"/>
  <c r="C392" i="1"/>
  <c r="F393" i="1"/>
  <c r="C362" i="1"/>
  <c r="F363" i="1"/>
  <c r="E290" i="1"/>
  <c r="E289" i="1" s="1"/>
  <c r="C227" i="1"/>
  <c r="C430" i="1"/>
  <c r="C403" i="1"/>
  <c r="C402" i="1" s="1"/>
  <c r="C401" i="1" s="1"/>
  <c r="C400" i="1" s="1"/>
  <c r="F350" i="1"/>
  <c r="E213" i="1"/>
  <c r="E141" i="1"/>
  <c r="C141" i="1"/>
  <c r="D141" i="1"/>
  <c r="D138" i="1" s="1"/>
  <c r="C258" i="1"/>
  <c r="C257" i="1" s="1"/>
  <c r="D85" i="1"/>
  <c r="D131" i="1"/>
  <c r="D128" i="1" s="1"/>
  <c r="C123" i="1"/>
  <c r="C120" i="1" s="1"/>
  <c r="D111" i="1"/>
  <c r="E85" i="1"/>
  <c r="E75" i="1"/>
  <c r="D75" i="1"/>
  <c r="E51" i="1"/>
  <c r="D51" i="1"/>
  <c r="C111" i="1"/>
  <c r="C85" i="1"/>
  <c r="C75" i="1"/>
  <c r="F421" i="1" l="1"/>
  <c r="C420" i="1"/>
  <c r="F83" i="1"/>
  <c r="F79" i="1"/>
  <c r="G83" i="1"/>
  <c r="D79" i="1"/>
  <c r="G55" i="1"/>
  <c r="F324" i="1"/>
  <c r="C290" i="1"/>
  <c r="G299" i="1"/>
  <c r="G67" i="1"/>
  <c r="E99" i="1"/>
  <c r="F394" i="1"/>
  <c r="G394" i="1"/>
  <c r="G354" i="1"/>
  <c r="G361" i="1"/>
  <c r="G362" i="1"/>
  <c r="F281" i="1"/>
  <c r="C280" i="1"/>
  <c r="C279" i="1" s="1"/>
  <c r="C278" i="1" s="1"/>
  <c r="E94" i="1"/>
  <c r="G94" i="1" s="1"/>
  <c r="C429" i="1"/>
  <c r="F343" i="1"/>
  <c r="C411" i="1"/>
  <c r="F411" i="1" s="1"/>
  <c r="G335" i="1"/>
  <c r="F335" i="1"/>
  <c r="G247" i="1"/>
  <c r="G227" i="1"/>
  <c r="G271" i="1"/>
  <c r="F271" i="1"/>
  <c r="F258" i="1"/>
  <c r="G258" i="1"/>
  <c r="G250" i="1"/>
  <c r="F227" i="1"/>
  <c r="G95" i="1"/>
  <c r="F295" i="1"/>
  <c r="F85" i="1"/>
  <c r="F51" i="1"/>
  <c r="G310" i="1"/>
  <c r="F310" i="1"/>
  <c r="G51" i="1"/>
  <c r="G103" i="1"/>
  <c r="F103" i="1"/>
  <c r="G85" i="1"/>
  <c r="E120" i="1"/>
  <c r="F123" i="1"/>
  <c r="G213" i="1"/>
  <c r="F213" i="1"/>
  <c r="F420" i="1"/>
  <c r="F50" i="1"/>
  <c r="F47" i="1"/>
  <c r="F404" i="1"/>
  <c r="G404" i="1"/>
  <c r="G236" i="1"/>
  <c r="F236" i="1"/>
  <c r="G50" i="1"/>
  <c r="G427" i="1"/>
  <c r="F427" i="1"/>
  <c r="G390" i="1"/>
  <c r="G340" i="1"/>
  <c r="F340" i="1"/>
  <c r="F304" i="1"/>
  <c r="G304" i="1"/>
  <c r="F294" i="1"/>
  <c r="G294" i="1"/>
  <c r="F111" i="1"/>
  <c r="G111" i="1"/>
  <c r="G216" i="1"/>
  <c r="F216" i="1"/>
  <c r="G276" i="1"/>
  <c r="F276" i="1"/>
  <c r="F423" i="1"/>
  <c r="G423" i="1"/>
  <c r="F354" i="1"/>
  <c r="G329" i="1"/>
  <c r="F329" i="1"/>
  <c r="G114" i="1"/>
  <c r="F114" i="1"/>
  <c r="G124" i="1"/>
  <c r="F124" i="1"/>
  <c r="G318" i="1"/>
  <c r="F318" i="1"/>
  <c r="F67" i="1"/>
  <c r="G411" i="1"/>
  <c r="G323" i="1"/>
  <c r="F323" i="1"/>
  <c r="G302" i="1"/>
  <c r="F302" i="1"/>
  <c r="G109" i="1"/>
  <c r="G207" i="1"/>
  <c r="F207" i="1"/>
  <c r="G104" i="1"/>
  <c r="F104" i="1"/>
  <c r="G430" i="1"/>
  <c r="F430" i="1"/>
  <c r="G420" i="1"/>
  <c r="G347" i="1"/>
  <c r="F347" i="1"/>
  <c r="G300" i="1"/>
  <c r="F300" i="1"/>
  <c r="C242" i="1"/>
  <c r="F242" i="1" s="1"/>
  <c r="F243" i="1"/>
  <c r="E60" i="1"/>
  <c r="G61" i="1"/>
  <c r="F61" i="1"/>
  <c r="C391" i="1"/>
  <c r="C390" i="1" s="1"/>
  <c r="F392" i="1"/>
  <c r="C361" i="1"/>
  <c r="F362" i="1"/>
  <c r="C353" i="1"/>
  <c r="C349" i="1"/>
  <c r="F349" i="1" s="1"/>
  <c r="C253" i="1"/>
  <c r="C252" i="1" s="1"/>
  <c r="C338" i="1"/>
  <c r="G128" i="1"/>
  <c r="E138" i="1"/>
  <c r="G138" i="1" s="1"/>
  <c r="G353" i="1"/>
  <c r="C317" i="1"/>
  <c r="D37" i="1"/>
  <c r="G123" i="1"/>
  <c r="G75" i="1"/>
  <c r="C328" i="1"/>
  <c r="C327" i="1" s="1"/>
  <c r="C226" i="1"/>
  <c r="C225" i="1" s="1"/>
  <c r="C224" i="1" s="1"/>
  <c r="G141" i="1"/>
  <c r="G131" i="1"/>
  <c r="F75" i="1"/>
  <c r="C37" i="1"/>
  <c r="C15" i="1" s="1"/>
  <c r="F141" i="1"/>
  <c r="C138" i="1"/>
  <c r="F361" i="1" l="1"/>
  <c r="C360" i="1"/>
  <c r="F94" i="1"/>
  <c r="E74" i="1"/>
  <c r="E72" i="1" s="1"/>
  <c r="F299" i="1"/>
  <c r="G339" i="1"/>
  <c r="G290" i="1"/>
  <c r="G47" i="1"/>
  <c r="F257" i="1"/>
  <c r="G257" i="1"/>
  <c r="C72" i="1"/>
  <c r="G360" i="1"/>
  <c r="D326" i="1"/>
  <c r="D223" i="1" s="1"/>
  <c r="E37" i="1"/>
  <c r="E15" i="1" s="1"/>
  <c r="F15" i="1" s="1"/>
  <c r="C410" i="1"/>
  <c r="C409" i="1" s="1"/>
  <c r="G403" i="1"/>
  <c r="F403" i="1"/>
  <c r="G226" i="1"/>
  <c r="F226" i="1"/>
  <c r="F429" i="1"/>
  <c r="G429" i="1"/>
  <c r="G338" i="1"/>
  <c r="F338" i="1"/>
  <c r="F353" i="1"/>
  <c r="G309" i="1"/>
  <c r="F309" i="1"/>
  <c r="F322" i="1"/>
  <c r="G322" i="1"/>
  <c r="F328" i="1"/>
  <c r="G328" i="1"/>
  <c r="F275" i="1"/>
  <c r="G275" i="1"/>
  <c r="F426" i="1"/>
  <c r="G426" i="1"/>
  <c r="F339" i="1"/>
  <c r="G120" i="1"/>
  <c r="F120" i="1"/>
  <c r="F99" i="1"/>
  <c r="G99" i="1"/>
  <c r="G246" i="1"/>
  <c r="G434" i="1"/>
  <c r="F434" i="1"/>
  <c r="F291" i="1"/>
  <c r="G291" i="1"/>
  <c r="G317" i="1"/>
  <c r="F317" i="1"/>
  <c r="F254" i="1"/>
  <c r="G254" i="1"/>
  <c r="D74" i="1"/>
  <c r="D72" i="1" s="1"/>
  <c r="D16" i="1" s="1"/>
  <c r="G79" i="1"/>
  <c r="G60" i="1"/>
  <c r="F60" i="1"/>
  <c r="F391" i="1"/>
  <c r="C352" i="1"/>
  <c r="C326" i="1" s="1"/>
  <c r="C289" i="1"/>
  <c r="F138" i="1"/>
  <c r="D15" i="1"/>
  <c r="G352" i="1"/>
  <c r="C316" i="1"/>
  <c r="C16" i="1" l="1"/>
  <c r="C17" i="1" s="1"/>
  <c r="C24" i="1" s="1"/>
  <c r="G287" i="1"/>
  <c r="F288" i="1"/>
  <c r="G288" i="1"/>
  <c r="D17" i="1"/>
  <c r="F74" i="1"/>
  <c r="F252" i="1"/>
  <c r="G252" i="1"/>
  <c r="G35" i="1"/>
  <c r="G15" i="1"/>
  <c r="F37" i="1"/>
  <c r="G253" i="1"/>
  <c r="F35" i="1"/>
  <c r="G37" i="1"/>
  <c r="F253" i="1"/>
  <c r="F290" i="1"/>
  <c r="G74" i="1"/>
  <c r="G409" i="1"/>
  <c r="F409" i="1"/>
  <c r="G316" i="1"/>
  <c r="F316" i="1"/>
  <c r="G241" i="1"/>
  <c r="G225" i="1"/>
  <c r="F225" i="1"/>
  <c r="F308" i="1"/>
  <c r="G308" i="1"/>
  <c r="G289" i="1"/>
  <c r="F289" i="1"/>
  <c r="E326" i="1"/>
  <c r="E223" i="1" s="1"/>
  <c r="F352" i="1"/>
  <c r="G321" i="1"/>
  <c r="F321" i="1"/>
  <c r="G327" i="1"/>
  <c r="F327" i="1"/>
  <c r="F402" i="1"/>
  <c r="G402" i="1"/>
  <c r="F410" i="1"/>
  <c r="G410" i="1"/>
  <c r="C408" i="1"/>
  <c r="F390" i="1"/>
  <c r="F360" i="1"/>
  <c r="F72" i="1"/>
  <c r="E16" i="1"/>
  <c r="C315" i="1"/>
  <c r="G72" i="1"/>
  <c r="C131" i="1"/>
  <c r="D22" i="1" l="1"/>
  <c r="F287" i="1"/>
  <c r="G280" i="1"/>
  <c r="C128" i="1"/>
  <c r="F128" i="1" s="1"/>
  <c r="F131" i="1"/>
  <c r="F408" i="1"/>
  <c r="G408" i="1"/>
  <c r="G401" i="1"/>
  <c r="F401" i="1"/>
  <c r="G307" i="1"/>
  <c r="F307" i="1"/>
  <c r="G224" i="1"/>
  <c r="F224" i="1"/>
  <c r="G315" i="1"/>
  <c r="F315" i="1"/>
  <c r="G326" i="1"/>
  <c r="F326" i="1"/>
  <c r="G240" i="1"/>
  <c r="G16" i="1"/>
  <c r="F16" i="1"/>
  <c r="E17" i="1"/>
  <c r="C250" i="1"/>
  <c r="F250" i="1" s="1"/>
  <c r="F280" i="1" l="1"/>
  <c r="G279" i="1"/>
  <c r="G17" i="1"/>
  <c r="F17" i="1"/>
  <c r="C246" i="1"/>
  <c r="F246" i="1" s="1"/>
  <c r="G400" i="1"/>
  <c r="F400" i="1"/>
  <c r="F279" i="1" l="1"/>
  <c r="G278" i="1"/>
  <c r="C241" i="1"/>
  <c r="F241" i="1" s="1"/>
  <c r="E220" i="1" l="1"/>
  <c r="F278" i="1"/>
  <c r="D220" i="1"/>
  <c r="C240" i="1"/>
  <c r="C223" i="1" s="1"/>
  <c r="G223" i="1" l="1"/>
  <c r="G220" i="1"/>
  <c r="F240" i="1"/>
  <c r="C220" i="1"/>
  <c r="F220" i="1" s="1"/>
  <c r="F223" i="1" l="1"/>
</calcChain>
</file>

<file path=xl/sharedStrings.xml><?xml version="1.0" encoding="utf-8"?>
<sst xmlns="http://schemas.openxmlformats.org/spreadsheetml/2006/main" count="517" uniqueCount="390">
  <si>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</si>
  <si>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</si>
  <si>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</si>
  <si>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</si>
  <si>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</si>
  <si>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</si>
  <si>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</si>
  <si>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</si>
  <si>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</si>
  <si>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</si>
  <si>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</si>
  <si>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</si>
  <si>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</si>
  <si>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</si>
  <si>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</si>
  <si>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</si>
  <si>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</si>
  <si>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</si>
  <si>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</si>
  <si>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</si>
  <si>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</si>
  <si>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</si>
  <si>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</si>
  <si>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</si>
  <si>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</si>
  <si>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</si>
  <si>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</si>
  <si>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</si>
  <si>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 xml:space="preserve">Pomoći iz proračuna </t>
  </si>
  <si>
    <t>Pomoći od ostalih subjekata unutar opće države</t>
  </si>
  <si>
    <t>Prihodi od imovine</t>
  </si>
  <si>
    <t>Prihodi od financijske imovine</t>
  </si>
  <si>
    <t>Prihodi od nefinancijske imovine</t>
  </si>
  <si>
    <t>Prihodi od zakupa poljoprivrednog zemljišta</t>
  </si>
  <si>
    <t>Ostali prihodi od nefinancijske imovine</t>
  </si>
  <si>
    <t>Prihodi od administrativnih pristojbi i po posebnim propisima</t>
  </si>
  <si>
    <t>Administrativne upravne pristojbe</t>
  </si>
  <si>
    <t>Prihodi po posebnim propisima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</si>
  <si>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</si>
  <si>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</si>
  <si>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</si>
  <si>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</si>
  <si>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</si>
  <si>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</si>
  <si>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</si>
  <si>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</si>
  <si>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</si>
  <si>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PRIMITCI OD FINANCIJSKE IMOVINE I ZADUŽIVANJA</t>
  </si>
  <si>
    <t>Primitci od zaduživanja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</si>
  <si>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</si>
  <si>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</si>
  <si>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</si>
  <si>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</si>
  <si>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</si>
  <si>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</si>
  <si>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</si>
  <si>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</si>
  <si>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</si>
  <si>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</si>
  <si>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</si>
  <si>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</si>
  <si>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</si>
  <si>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</si>
  <si>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</si>
  <si>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</si>
  <si>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Subvencije trg. Dr., poljoprivrednicima, obrtima,…</t>
  </si>
  <si>
    <t>Subv. Poljop. Obrtnicima, malim i sred. Poduzetnicima</t>
  </si>
  <si>
    <t>Pomoći dane u inozemstvo i unutar općeg proračuna</t>
  </si>
  <si>
    <t>Pomoći dane unutar općeg proračuna</t>
  </si>
  <si>
    <t>Nakn. građ.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</si>
  <si>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</si>
  <si>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</si>
  <si>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</si>
  <si>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</si>
  <si>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</si>
  <si>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</si>
  <si>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</si>
  <si>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</si>
  <si>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</si>
  <si>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</si>
  <si>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</si>
  <si>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Ostali građevinski objekti</t>
  </si>
  <si>
    <t>Dom Trnava</t>
  </si>
  <si>
    <t>Postrojenja i oprema</t>
  </si>
  <si>
    <t>Prijevozna sredstva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</si>
  <si>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</si>
  <si>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</si>
  <si>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</si>
  <si>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</si>
  <si>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IZDATCI ZA FINANCIJSKU IM. I POVRAT ZAJMOVA</t>
  </si>
  <si>
    <t>Otplata glavnice primljenih zajmova</t>
  </si>
  <si>
    <t>RAČUN FINANCIRANJA</t>
  </si>
  <si>
    <t>TABLICA B.</t>
  </si>
  <si>
    <t>PRIMITCI</t>
  </si>
  <si>
    <t>SVEUKUPNO PRIMITCI</t>
  </si>
  <si>
    <t>PRIMICI OD FINANC. IMOVINE I ZADUŽIVANJA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</si>
  <si>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</si>
  <si>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</si>
  <si>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</si>
  <si>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</si>
  <si>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</si>
  <si>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</si>
  <si>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</si>
  <si>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</si>
  <si>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</si>
  <si>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</si>
  <si>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</si>
  <si>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</si>
  <si>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</si>
  <si>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na korištenje javnih površina</t>
  </si>
  <si>
    <t>Porez na promet nekretnina</t>
  </si>
  <si>
    <t>Ostali povremeni porezi na imovinu</t>
  </si>
  <si>
    <t>Porez na potrošnju alkoholnih i bezalkoholnih pića</t>
  </si>
  <si>
    <t>Porez na tvrtku</t>
  </si>
  <si>
    <t>Pomoći iz inozemstva i od subjekata unutar opće države</t>
  </si>
  <si>
    <t>Tekuće pomoći iz županijskog proračuna</t>
  </si>
  <si>
    <t>Kapitalne pomoći iz državnog proračuna</t>
  </si>
  <si>
    <t>Kapitalne pomoći od županija</t>
  </si>
  <si>
    <t>Kamate na depozite po viđenju</t>
  </si>
  <si>
    <t>Zatezne kamate iz obveznih odnosa-po ovršnim postupcima za komunalnu nak.</t>
  </si>
  <si>
    <t>Prihodi od zakupa nekretnina (poslovnih prostora)</t>
  </si>
  <si>
    <t>Najam hladnjače, klupa, stolova</t>
  </si>
  <si>
    <t>Najam društvenih domova - sale</t>
  </si>
  <si>
    <t>Prihodi od spomeničke rente</t>
  </si>
  <si>
    <t>Prihodi od zakupa nekretnina (javne površine, Slavča vodovod GB)</t>
  </si>
  <si>
    <t>Naknade za zadržavanje nezakonito izgrađene građevine</t>
  </si>
  <si>
    <t>Prihodi od administrativnih pristojbi i po posebnim</t>
  </si>
  <si>
    <t>Prihodi od naknade za troškove ovršnog postupka</t>
  </si>
  <si>
    <t>Sredstva vodnog doprinosa</t>
  </si>
  <si>
    <t>Naknada za priključak - vodovod</t>
  </si>
  <si>
    <t>Naknada za priključak - kanalizacija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</si>
  <si>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</si>
  <si>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</si>
  <si>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</si>
  <si>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</si>
  <si>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</si>
  <si>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</si>
  <si>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</si>
  <si>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</si>
  <si>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</si>
  <si>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</si>
  <si>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</si>
  <si>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Kapitalni projekt: Nabava nefinancijske imovine za redovan rad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</si>
  <si>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</si>
  <si>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</si>
  <si>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</si>
  <si>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</si>
  <si>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Program 02 Javne potrebe iznad standarda u školstvu</t>
  </si>
  <si>
    <t>Aktivnost: Poticanje rada školskih ustanova na području Općine</t>
  </si>
  <si>
    <t>Aktivnost: Stipendiranje studenata</t>
  </si>
  <si>
    <t>GLAVA 00103 PROGRAMSKA DJELATNOST KULTURE</t>
  </si>
  <si>
    <t>Funkcijska klasifikacija: 08 - Rekreacija, kultura i religija</t>
  </si>
  <si>
    <t>Program 01: Program javnih potreba u kulturi</t>
  </si>
  <si>
    <t>Program 02: Djelatnost Narodne knjižnice i čitaonice "Grigor Vitez"</t>
  </si>
  <si>
    <t>Aktivnost: Administrativno, tehničko i stručno osoblje</t>
  </si>
  <si>
    <t>Kapitalni projekt: Nabava uredske opreme i namještaja u knjižnici</t>
  </si>
  <si>
    <t>Kapitalni projekt: Nabava knjižničke građe</t>
  </si>
  <si>
    <t>Knjige, umjetnička djela i ostale izložbene vrijednosti</t>
  </si>
  <si>
    <t>Program 03: Religiozne potrebe građana</t>
  </si>
  <si>
    <t>Kapitalni projekt: Izgradnja i obnova sakralnih objekata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</si>
  <si>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</si>
  <si>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</si>
  <si>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</si>
  <si>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</si>
  <si>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Aktivnost: Manifestacije u športu pod pokroviteljstvom Općine</t>
  </si>
  <si>
    <t>Kapitalni projekt: Izgradnja sportskih terena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</si>
  <si>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</si>
  <si>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</si>
  <si>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</si>
  <si>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</si>
  <si>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</si>
  <si>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Program 02: Poticajne mjere demografske obnove</t>
  </si>
  <si>
    <t>Aktivnost: Potpore za novorođeno dijete</t>
  </si>
  <si>
    <t>Naknade građanima i kućanstvima</t>
  </si>
  <si>
    <t>Program 03: Humanitarna skrb kroz udruge građana</t>
  </si>
  <si>
    <t>Aktivnost: Humanitarna djelatnost Crvenog križa</t>
  </si>
  <si>
    <t>Aktivnost: Poticaj djelovanju podružnice umirovljenika</t>
  </si>
  <si>
    <t>Program 04: Poticanje rada ostalih udruga građana</t>
  </si>
  <si>
    <t>Aktivnost: Poticanje rada ostalih udruga građana</t>
  </si>
  <si>
    <t>Program 01: Upravljanje javnim financijama</t>
  </si>
  <si>
    <t>Aktivnost: Upravljanje javnim financijama</t>
  </si>
  <si>
    <t>Ostali rashodi poslovanja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</si>
  <si>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</si>
  <si>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</si>
  <si>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</si>
  <si>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</si>
  <si>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</si>
  <si>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</si>
  <si>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</si>
  <si>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</si>
  <si>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</si>
  <si>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</si>
  <si>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</si>
  <si>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</si>
  <si>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Kapitalni projekt: Opremanje vlastitog pogona</t>
  </si>
  <si>
    <t>Program 03: Održavanje objekata i uređaja komunalne infrastrukture</t>
  </si>
  <si>
    <t>Funkcijska klasifikacija: 06 Usluge unaprjeđenja stanovanja</t>
  </si>
  <si>
    <t>Program 01: Održavanje objekata i uređaja ulične rasvjete</t>
  </si>
  <si>
    <t>Aktivnost: Javna rasvjeta</t>
  </si>
  <si>
    <t>Potrošak električne energije za javnu rasvjetu</t>
  </si>
  <si>
    <t>Izdaci za tekuće održ. objekata i opreme jav. rasvjete</t>
  </si>
  <si>
    <t>GLAVA 00111 IZGRADNJA OBJEKATA I UREĐAJA KOMUNALNE</t>
  </si>
  <si>
    <t>Program 01: Izgradnja objekata prometne infrastrukture</t>
  </si>
  <si>
    <t>Kapitalni projekt : Izgradnja i asfaltiranje cesta, nogostupa,</t>
  </si>
  <si>
    <t>Program 01: Prostorno-planski dokumentacija za područje Općine</t>
  </si>
  <si>
    <t>Aktivnost:Izrada prostorno-planske dokumentacije</t>
  </si>
  <si>
    <t>Funkcijska klasifikacija: 05 Zaštita okoliša</t>
  </si>
  <si>
    <t>Aktivnost: Održavanje sistema za odvodnju otpadnih voda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</si>
  <si>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</si>
  <si>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</si>
  <si>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</si>
  <si>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</si>
  <si>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</si>
  <si>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</si>
  <si>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</si>
  <si>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</si>
  <si>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Aktivnost: Tekuća zaliha proračuna</t>
  </si>
  <si>
    <t>Aktivnost: Dan Grada Pakraca</t>
  </si>
  <si>
    <t>Obilježavanje Dana općine</t>
  </si>
  <si>
    <t>Aktivnost: Sjećanja na Domovinski rat</t>
  </si>
  <si>
    <t>Program 02: Informiranje građana</t>
  </si>
  <si>
    <t>Aktivnost: Informiranje putem radija</t>
  </si>
  <si>
    <t>Program 03: Program političkih stranaka</t>
  </si>
  <si>
    <t>Aktivnost: Osnovne funkcije političkih stranaka - Izbori</t>
  </si>
  <si>
    <t>Program 04: Rad nacionalnih manjina i zajednica</t>
  </si>
  <si>
    <t>Aktivnost: Aktivnosti vijeća nacionalnih manjina</t>
  </si>
  <si>
    <t>Program 05: Rad mjesnih odbora</t>
  </si>
  <si>
    <t>Aktivnost: Održavanje zgrada za redovno korištenje i rad MO</t>
  </si>
  <si>
    <t>Kapitalni projekt: Nabava poslovnih zgrada za rad mjesnih odbora</t>
  </si>
  <si>
    <t>Članak 6</t>
  </si>
  <si>
    <t>UKUPNO:</t>
  </si>
  <si>
    <t>Nedospjele obveze odnose se na slijedeće rashode:</t>
  </si>
  <si>
    <t>Članak 7</t>
  </si>
  <si>
    <t>…..Potraživanja od zaposlenih</t>
  </si>
  <si>
    <t>…..Potraživanja za više plaćene poreze</t>
  </si>
  <si>
    <t>…..Potraživanja za porez na tvrtku</t>
  </si>
  <si>
    <t>…..Potraživanja za zakup poslovnih prostora</t>
  </si>
  <si>
    <t>…..Potraživanja za grobarine</t>
  </si>
  <si>
    <t>…..Potraživanja za održavanje kanalizacije</t>
  </si>
  <si>
    <t>…..Potraživanja za ostale prihode (voda Brezine, radni stroj, ukopi, grobna mjesta..)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</si>
  <si>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</si>
  <si>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</si>
  <si>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</si>
  <si>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</si>
  <si>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</si>
  <si>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</si>
  <si>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</si>
  <si>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</si>
  <si>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Višak / manjak raspoloživ/za pokriće u slijedećem razdoblju</t>
  </si>
  <si>
    <t xml:space="preserve">Kazne, upravne mjere i ostali prihodi </t>
  </si>
  <si>
    <t>Naknada za promjenu namjenen poljoprivrednog zemljišta</t>
  </si>
  <si>
    <t>Prihodi od usluga ukopa</t>
  </si>
  <si>
    <t>Prihodi od usluga radnog stroja</t>
  </si>
  <si>
    <t>Prihodi od usluga na spajanju na kom.infrastrukturu</t>
  </si>
  <si>
    <t>Prihoda od usluga održavanja privatne imovine</t>
  </si>
  <si>
    <t>Prihodi od pruženih usluga i osnovne djelatnosti</t>
  </si>
  <si>
    <t>Višak  prihoda</t>
  </si>
  <si>
    <t>Manjak prihoda</t>
  </si>
  <si>
    <t xml:space="preserve">Manjak prihoda </t>
  </si>
  <si>
    <t>Aktivnost: Održavanje i uređ. javnih ostalih obj.-Groblja i Mrtvačnica</t>
  </si>
  <si>
    <t>Aktivnost: Održavanje nerazvrstanih cesta</t>
  </si>
  <si>
    <t>Funkcijska klasifikacija: 06-Usluge unapređenja stanovanja zajednice</t>
  </si>
  <si>
    <t>Program 04: Zaštita povijesnih znamenitosti</t>
  </si>
  <si>
    <t>Kapitalni projekt: Utvrda Ivanovaca "Bedem"</t>
  </si>
  <si>
    <t>a pojedinačno po vrstama kako slijedi:</t>
  </si>
  <si>
    <t>…..Potraživanja za najam ostale imovine-sale,hladnjača,inventar</t>
  </si>
  <si>
    <t>Prihodi od pruženih usluga i utržak knjižnice</t>
  </si>
  <si>
    <t>Aktivnost: Opskrba vodom i održavanje vodocrpilišta</t>
  </si>
  <si>
    <t>Kapitalne pomoći prorač.korisnika drž.pror.temeljem prijenosa sr. EU</t>
  </si>
  <si>
    <t>Prihodi od prodaje proizvedene dugotrajne imovine</t>
  </si>
  <si>
    <t>GLAVA 00107 PRORAČUN, FINANCIJE</t>
  </si>
  <si>
    <t>Program 02: Kupnja zemljišta za poboljšanje uvjeta stanovanja</t>
  </si>
  <si>
    <t>Aktivnost: Kupnja zemljišta</t>
  </si>
  <si>
    <t>Ostali neraspoređeni prihodi od poreza</t>
  </si>
  <si>
    <t>Najam službenih vozila</t>
  </si>
  <si>
    <t>Ostale naknade utvrđene općinskom odlukom (grobarine, takse, voda u PZ, otkup grobnih mjesta...)</t>
  </si>
  <si>
    <t>Naknade troš.zaposlenima izvan radnog odnosa</t>
  </si>
  <si>
    <t>Dom Gornji Bogićevci</t>
  </si>
  <si>
    <t>Dom Kosovac</t>
  </si>
  <si>
    <t>…..Potraživanja za više plaćene ostale obveze</t>
  </si>
  <si>
    <t>Pomoći iz drž.proračuna temeljem peijenosa sredstava EU</t>
  </si>
  <si>
    <t>Prihodi od financijske imovine KNJIŽNICA</t>
  </si>
  <si>
    <t>Tekuće pomoći od HZZ-a -Javni radovi</t>
  </si>
  <si>
    <t>Prihodi od fin.imovine - knjižnica</t>
  </si>
  <si>
    <t>Aktivnost: Udruge građana iz područja kulture</t>
  </si>
  <si>
    <t>Kapitalne pom.prorač.korisnicima iz proračuna-knjižnica</t>
  </si>
  <si>
    <t>Ostali nespomenuti prihodi i usluga knjig.-knjižnice</t>
  </si>
  <si>
    <t>Pomoći proračunskim korisnicima iz proračuna koji im nije nadležan</t>
  </si>
  <si>
    <t>Nogostup kroz naselje Smrtić</t>
  </si>
  <si>
    <t>Nogostup Kosovac rekonstrukcija</t>
  </si>
  <si>
    <t>Program 03: Uređenje igrališta za malu djecu</t>
  </si>
  <si>
    <t>Aktivnost: Roditelji i djeca</t>
  </si>
  <si>
    <t>Fiskalno izravnanje poreza i prireza</t>
  </si>
  <si>
    <t>Tekuće pomoći iz državnog proračuna(kompenzacijske mjere)</t>
  </si>
  <si>
    <t>Dom Dubovac</t>
  </si>
  <si>
    <t>…..Potraživanja za zakup poljoprivrednog zemljišta</t>
  </si>
  <si>
    <t>…..Obveze knjižnice</t>
  </si>
  <si>
    <t>Prihodi od usluga održavanja površina vjerskih zajednica</t>
  </si>
  <si>
    <t>Kapitalne pomoći</t>
  </si>
  <si>
    <t>Nogostup Kosovac-Vukovarska</t>
  </si>
  <si>
    <t>Kapitalne pom.prorač.korisnicima iz županijskog proračuna-knjižnica</t>
  </si>
  <si>
    <t>Tekući pomoći iz županijskog i dr.proračuna JLPRS koji im nije nadležan</t>
  </si>
  <si>
    <t>Tekuće pomoći pror. Korisnicima od nadležnih proračuna</t>
  </si>
  <si>
    <t xml:space="preserve">Prihod od prodaje državnih biljega </t>
  </si>
  <si>
    <t>Pomoć u opremanju bolnica</t>
  </si>
  <si>
    <t>Nogostup Dubovac</t>
  </si>
  <si>
    <t>Dom Smrtić-kuhinja i sanitarni čvor</t>
  </si>
  <si>
    <t>…..Potraživanja za porez na promet nekretninama</t>
  </si>
  <si>
    <t>Tekuće pomoći temeljem EU sredstava (javni radovi)</t>
  </si>
  <si>
    <t>Naknada za korištenje naftne luke, naftovoda…</t>
  </si>
  <si>
    <t>Naknada troškova zaposlenicima</t>
  </si>
  <si>
    <t>Pomoć unutar općeg proračuna</t>
  </si>
  <si>
    <t>Cesta odvojak Smrtić-Crna polja</t>
  </si>
  <si>
    <t>Cesta odvojak Kosovac-prema pruzi</t>
  </si>
  <si>
    <t>Cesta odvojak G.Bogićevci-Luke</t>
  </si>
  <si>
    <t>Cesta odvojak Brezine</t>
  </si>
  <si>
    <t>Cesta odvojak prema groblju Smrtić</t>
  </si>
  <si>
    <t>Cesta odvojak Trnava</t>
  </si>
  <si>
    <t>Najam kuća u vlasništvu općine</t>
  </si>
  <si>
    <t>…..Potraživanja za najam kuća u vlasništvu općine</t>
  </si>
  <si>
    <t>…..obveze za nefinancisku imovinu (igralište Dubovac)</t>
  </si>
  <si>
    <t>ZA 2021. GODINU</t>
  </si>
  <si>
    <t>INDEKS PREMA 2020.</t>
  </si>
  <si>
    <t>INDEKS PREMA GODIŠNJEM PLANU 2021.</t>
  </si>
  <si>
    <t>GODIŠNJI PLAN 2021</t>
  </si>
  <si>
    <t>GODIŠNJI PLAN 2021.</t>
  </si>
  <si>
    <t>Željko Klarić</t>
  </si>
  <si>
    <t>Kazne i upravne mjere</t>
  </si>
  <si>
    <t>Manjak prihoda nad rashodima/korištenje prenešenog viška iz predhodnih godina</t>
  </si>
  <si>
    <t>Potpore u rješavanju stambenog pitanja mladih obitelji</t>
  </si>
  <si>
    <t>odvojak groblje Kosovac</t>
  </si>
  <si>
    <t>odvojak Kosovac- Stloleni</t>
  </si>
  <si>
    <t>odvojak groblje Trnava</t>
  </si>
  <si>
    <t>odvojak Trnava 50m</t>
  </si>
  <si>
    <t>odvojak Trnava 40m</t>
  </si>
  <si>
    <t>odvojak Smrtić-J. Knežević</t>
  </si>
  <si>
    <t>odvojak Smrtić-crna polja II</t>
  </si>
  <si>
    <t>odvojak igralište Ratkovac+ ograda</t>
  </si>
  <si>
    <t>odvojak prema mrtvačnici Gb+ plato</t>
  </si>
  <si>
    <t>Uređenje i unapređenje ostale komunalne infrastrukture</t>
  </si>
  <si>
    <t>Nogostup Trnava</t>
  </si>
  <si>
    <t>Prihodi od prodaje opreme za zadržavanje i zaštitu</t>
  </si>
  <si>
    <t>…..obveze za nefinancisku imovinu -općina</t>
  </si>
  <si>
    <t>…..Potraživanja za el.en. PZ Brezine</t>
  </si>
  <si>
    <t>GODIŠNJI IZVJEŠTAJ O IZVRŠENJU PRORAČUNA OPĆINE GORNJI BOGIĆEVCI</t>
  </si>
  <si>
    <t>Donosi se Godišnji izvještaj o izvršenju proračuna općine Gornji Bogićevci za 2021.godinu</t>
  </si>
  <si>
    <t>U 2021.godini ostvareno je kako slijedi:</t>
  </si>
  <si>
    <t>GODIŠNJE  IZVRŠENJE 2021.</t>
  </si>
  <si>
    <t>GODIŠNJE IZVRŠENJE 2020.</t>
  </si>
  <si>
    <t>Donacije od pravnih i fizičkih osoba izvan općine</t>
  </si>
  <si>
    <t>Odvojak Dubovac KT</t>
  </si>
  <si>
    <t>Tekuće pomoći iz državnog proračuna</t>
  </si>
  <si>
    <t>Kapitalne pomoći iz općinskih proračuna</t>
  </si>
  <si>
    <t>Ostali rashodi- penali za nepoštivanje rokova kod izvođenja radova</t>
  </si>
  <si>
    <t>Kapitalne donacije fizičkih i pravnih osoba</t>
  </si>
  <si>
    <t>Odvojak Smrtić- prema Šegavcu</t>
  </si>
  <si>
    <t>Odvojak Ratkovac-jug</t>
  </si>
  <si>
    <t>Prihodi od prodaje neproizvedene dugotr.imovine</t>
  </si>
  <si>
    <t>Prihodi od prodaje građevinskih objekata</t>
  </si>
  <si>
    <t>Povrat poreza i prireza na dohodak po godišnjoj poreznoj prijavi</t>
  </si>
  <si>
    <t>Primljeni zajmovi od državnog proračuna -kratkoročni</t>
  </si>
  <si>
    <t>Dječji vrtić Nova Gradiška i mala škola</t>
  </si>
  <si>
    <t>odvijak Karlovac- od Lovrića do križa</t>
  </si>
  <si>
    <t>odvojak Doljnjak</t>
  </si>
  <si>
    <t>Prihodi od prodaje postrojenja i opreme</t>
  </si>
  <si>
    <t>Oprema za održavanje i zaštitu</t>
  </si>
  <si>
    <t>Stambeni objekti</t>
  </si>
  <si>
    <r>
      <t xml:space="preserve"> te na web stranici općine Gornji Bogićevci </t>
    </r>
    <r>
      <rPr>
        <u/>
        <sz val="9"/>
        <rFont val="Arial"/>
        <family val="2"/>
        <charset val="238"/>
      </rPr>
      <t xml:space="preserve">www.opcinagornjibogicevci.hr </t>
    </r>
  </si>
  <si>
    <t xml:space="preserve">Nepodmirene obveze općine Gornji Bogićevci na dan 31. prosinca 2021. g.  iznose 709.825,39 kn, od čega dospjelih u iznosu od 40.000,00 kn,  </t>
  </si>
  <si>
    <t>…..Obveze za zaposlene i režijske troškove za mjesec prosinac</t>
  </si>
  <si>
    <t xml:space="preserve">…..obveze za financijsku imovinu -kratkoročni zajam od proračuna </t>
  </si>
  <si>
    <t>…..Potraživanja od V.Z. SLAVONIJE  za el.energiju u domu Kosovac</t>
  </si>
  <si>
    <t>…..Potraživanja za zakup poljoprivrednog zemljišta u vlasništvu općine</t>
  </si>
  <si>
    <t>…..Potraživanja za  takse za izvođenje radova</t>
  </si>
  <si>
    <t>…..Potraživanja od prodaje građevinskih objekata</t>
  </si>
  <si>
    <t xml:space="preserve">             Sredstva tekuće proračunske pričuve planiranih u iznosu od 30.000,00 kn u 2021.g. su korištena u iznosu od 11.049,04 za plaćanje naknade,(kazne)</t>
  </si>
  <si>
    <t>za nedovoljno razvrstavanje otpada na području općine Gornji Bogićevci.</t>
  </si>
  <si>
    <t xml:space="preserve">           U   2021.g. Općina je imala zajam od državnog proračuna kratkoročni u iznosu od 158.179,90</t>
  </si>
  <si>
    <t>Ovaj godišnji izvještaj o izvršenju proračuna općine Gornji Bogićevci za 2021.g.biti će objavljen u "Službenom glasniku općine Gornji Bogićevci"</t>
  </si>
  <si>
    <t>Okoliš oko  doma Dubovac</t>
  </si>
  <si>
    <t>Potraživanja  općine Gornji Bogićevci na dan 31. prosinca 2021 g. ukupno iznose 1.493.223,80 kn, a pojedinačno po vrstama kako slijedi:</t>
  </si>
  <si>
    <t>Primljeni zajmovi od državnog proračuna-kratkoročni</t>
  </si>
  <si>
    <t>Otplata glavnice primljenih zajmova drugih raznih vlasti</t>
  </si>
  <si>
    <t>Klasa: 400-04/22-03/06</t>
  </si>
  <si>
    <t>Urbroj: 2178-22-03/22-01</t>
  </si>
  <si>
    <t>Gornji Bogićevci, 31.05.2022. g.</t>
  </si>
  <si>
    <t>daje višak prihoda i primitaka raspoloživ za buduće razdoblje od 729.548,00 kn</t>
  </si>
  <si>
    <t xml:space="preserve">  Ostvaren je manjak  prihoda  nad rashodima u iznosu od </t>
  </si>
  <si>
    <t>kn, što prebijeno s prenesenim viškom iz prethodnih razdoblja</t>
  </si>
  <si>
    <r>
      <t xml:space="preserve">              Temeljem članka 42. i 45. Zakona o proračunu("Narodne novine"br.144/21) i članka 39.stavak 5. Statuta općine Gornji Bogićevci ("Službeni glasnik općine Gornji Bogićevci br. 02/21), vijeće općine Gornji Bogićevci  na  6</t>
    </r>
    <r>
      <rPr>
        <sz val="10"/>
        <color rgb="FFFF0000"/>
        <rFont val="Arial"/>
        <family val="2"/>
        <charset val="238"/>
      </rPr>
      <t xml:space="preserve">. </t>
    </r>
    <r>
      <rPr>
        <sz val="10"/>
        <color theme="1"/>
        <rFont val="Arial"/>
        <family val="2"/>
        <charset val="238"/>
      </rPr>
      <t>sjednici održanoj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31.5.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2022. </t>
    </r>
    <r>
      <rPr>
        <sz val="10"/>
        <color indexed="8"/>
        <rFont val="Arial"/>
        <family val="2"/>
        <charset val="238"/>
      </rPr>
      <t>g. donosi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</si>
</sst>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Times New Roman"/>
      <family val="1"/>
    </font>
    <font>
      <b/>
      <sz val="8"/>
      <name val="Arial"/>
      <family val="2"/>
    </font>
    <font>
      <u/>
      <sz val="9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9999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1" fillId="0" borderId="0" xfId="1"/>
    <xf numFmtId="0" fontId="5" fillId="0" borderId="0" xfId="1" applyFont="1"/>
    <xf numFmtId="0" fontId="8" fillId="0" borderId="0" xfId="1" applyFont="1" applyBorder="1"/>
    <xf numFmtId="4" fontId="8" fillId="0" borderId="0" xfId="1" applyNumberFormat="1" applyFont="1" applyBorder="1"/>
    <xf numFmtId="0" fontId="8" fillId="0" borderId="0" xfId="1" applyFont="1" applyBorder="1" applyAlignment="1">
      <alignment horizontal="left" vertical="top"/>
    </xf>
    <xf numFmtId="0" fontId="15" fillId="0" borderId="0" xfId="1" applyFont="1"/>
    <xf numFmtId="0" fontId="7" fillId="0" borderId="1" xfId="1" applyFont="1" applyBorder="1" applyAlignment="1">
      <alignment horizontal="left" vertical="top"/>
    </xf>
    <xf numFmtId="0" fontId="7" fillId="0" borderId="1" xfId="1" applyFont="1" applyBorder="1"/>
    <xf numFmtId="0" fontId="8" fillId="0" borderId="1" xfId="1" applyFont="1" applyBorder="1"/>
    <xf numFmtId="4" fontId="1" fillId="0" borderId="1" xfId="1" applyNumberFormat="1" applyBorder="1"/>
    <xf numFmtId="0" fontId="1" fillId="0" borderId="1" xfId="1" applyBorder="1" applyAlignment="1"/>
    <xf numFmtId="4" fontId="14" fillId="0" borderId="1" xfId="1" applyNumberFormat="1" applyFont="1" applyBorder="1"/>
    <xf numFmtId="0" fontId="1" fillId="0" borderId="0" xfId="1" applyBorder="1" applyAlignment="1">
      <alignment horizontal="left"/>
    </xf>
    <xf numFmtId="4" fontId="1" fillId="0" borderId="0" xfId="1" applyNumberFormat="1" applyBorder="1"/>
    <xf numFmtId="0" fontId="14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1" fillId="2" borderId="3" xfId="1" applyFill="1" applyBorder="1"/>
    <xf numFmtId="0" fontId="1" fillId="2" borderId="4" xfId="1" applyFill="1" applyBorder="1"/>
    <xf numFmtId="0" fontId="1" fillId="3" borderId="3" xfId="1" applyFill="1" applyBorder="1"/>
    <xf numFmtId="4" fontId="5" fillId="4" borderId="1" xfId="1" applyNumberFormat="1" applyFont="1" applyFill="1" applyBorder="1"/>
    <xf numFmtId="0" fontId="6" fillId="5" borderId="5" xfId="1" applyFont="1" applyFill="1" applyBorder="1" applyAlignment="1">
      <alignment horizontal="left" vertical="top"/>
    </xf>
    <xf numFmtId="4" fontId="6" fillId="5" borderId="5" xfId="1" applyNumberFormat="1" applyFont="1" applyFill="1" applyBorder="1"/>
    <xf numFmtId="0" fontId="7" fillId="4" borderId="1" xfId="1" applyFont="1" applyFill="1" applyBorder="1" applyAlignment="1">
      <alignment horizontal="left" vertical="top"/>
    </xf>
    <xf numFmtId="0" fontId="7" fillId="4" borderId="1" xfId="1" applyFont="1" applyFill="1" applyBorder="1"/>
    <xf numFmtId="4" fontId="7" fillId="4" borderId="1" xfId="1" applyNumberFormat="1" applyFont="1" applyFill="1" applyBorder="1"/>
    <xf numFmtId="0" fontId="7" fillId="4" borderId="1" xfId="1" applyFont="1" applyFill="1" applyBorder="1" applyAlignment="1">
      <alignment wrapText="1"/>
    </xf>
    <xf numFmtId="0" fontId="18" fillId="4" borderId="1" xfId="1" applyFont="1" applyFill="1" applyBorder="1" applyAlignment="1">
      <alignment horizontal="left" vertical="top"/>
    </xf>
    <xf numFmtId="0" fontId="18" fillId="4" borderId="1" xfId="1" applyFont="1" applyFill="1" applyBorder="1"/>
    <xf numFmtId="4" fontId="18" fillId="4" borderId="1" xfId="1" applyNumberFormat="1" applyFont="1" applyFill="1" applyBorder="1"/>
    <xf numFmtId="4" fontId="11" fillId="4" borderId="1" xfId="1" applyNumberFormat="1" applyFont="1" applyFill="1" applyBorder="1"/>
    <xf numFmtId="0" fontId="6" fillId="5" borderId="1" xfId="1" applyFont="1" applyFill="1" applyBorder="1" applyAlignment="1">
      <alignment horizontal="left" vertical="top"/>
    </xf>
    <xf numFmtId="4" fontId="6" fillId="5" borderId="1" xfId="1" applyNumberFormat="1" applyFont="1" applyFill="1" applyBorder="1"/>
    <xf numFmtId="0" fontId="1" fillId="2" borderId="6" xfId="1" applyFill="1" applyBorder="1"/>
    <xf numFmtId="0" fontId="1" fillId="3" borderId="4" xfId="1" applyFill="1" applyBorder="1"/>
    <xf numFmtId="0" fontId="16" fillId="5" borderId="1" xfId="1" applyFont="1" applyFill="1" applyBorder="1" applyAlignment="1">
      <alignment horizontal="left"/>
    </xf>
    <xf numFmtId="0" fontId="16" fillId="5" borderId="1" xfId="1" applyFont="1" applyFill="1" applyBorder="1"/>
    <xf numFmtId="4" fontId="16" fillId="5" borderId="1" xfId="1" applyNumberFormat="1" applyFont="1" applyFill="1" applyBorder="1"/>
    <xf numFmtId="0" fontId="7" fillId="4" borderId="1" xfId="1" applyFont="1" applyFill="1" applyBorder="1" applyAlignment="1">
      <alignment horizontal="left" vertical="justify"/>
    </xf>
    <xf numFmtId="0" fontId="11" fillId="4" borderId="1" xfId="1" applyFont="1" applyFill="1" applyBorder="1" applyAlignment="1">
      <alignment horizontal="left" vertical="justify"/>
    </xf>
    <xf numFmtId="0" fontId="5" fillId="4" borderId="1" xfId="1" applyFont="1" applyFill="1" applyBorder="1" applyAlignment="1">
      <alignment horizontal="left" vertical="justify"/>
    </xf>
    <xf numFmtId="0" fontId="12" fillId="4" borderId="1" xfId="1" applyFont="1" applyFill="1" applyBorder="1" applyAlignment="1">
      <alignment horizontal="left"/>
    </xf>
    <xf numFmtId="0" fontId="12" fillId="4" borderId="1" xfId="1" applyFont="1" applyFill="1" applyBorder="1"/>
    <xf numFmtId="4" fontId="12" fillId="4" borderId="1" xfId="1" applyNumberFormat="1" applyFont="1" applyFill="1" applyBorder="1"/>
    <xf numFmtId="0" fontId="5" fillId="6" borderId="2" xfId="1" applyFont="1" applyFill="1" applyBorder="1" applyAlignment="1">
      <alignment vertical="center" wrapText="1" shrinkToFit="1"/>
    </xf>
    <xf numFmtId="0" fontId="5" fillId="6" borderId="2" xfId="1" applyFont="1" applyFill="1" applyBorder="1" applyAlignment="1">
      <alignment horizontal="center" vertical="center"/>
    </xf>
    <xf numFmtId="0" fontId="13" fillId="0" borderId="0" xfId="1" applyFont="1" applyBorder="1" applyAlignment="1"/>
    <xf numFmtId="0" fontId="6" fillId="5" borderId="1" xfId="1" applyFont="1" applyFill="1" applyBorder="1" applyAlignment="1">
      <alignment horizontal="left" vertical="center"/>
    </xf>
    <xf numFmtId="4" fontId="6" fillId="5" borderId="1" xfId="1" applyNumberFormat="1" applyFont="1" applyFill="1" applyBorder="1" applyAlignment="1">
      <alignment vertical="center"/>
    </xf>
    <xf numFmtId="0" fontId="22" fillId="2" borderId="4" xfId="1" applyFont="1" applyFill="1" applyBorder="1"/>
    <xf numFmtId="0" fontId="23" fillId="3" borderId="4" xfId="1" applyFont="1" applyFill="1" applyBorder="1"/>
    <xf numFmtId="0" fontId="12" fillId="7" borderId="1" xfId="1" applyFont="1" applyFill="1" applyBorder="1" applyAlignment="1">
      <alignment horizontal="left"/>
    </xf>
    <xf numFmtId="0" fontId="12" fillId="7" borderId="1" xfId="1" applyFont="1" applyFill="1" applyBorder="1"/>
    <xf numFmtId="4" fontId="12" fillId="7" borderId="1" xfId="1" applyNumberFormat="1" applyFont="1" applyFill="1" applyBorder="1"/>
    <xf numFmtId="0" fontId="6" fillId="7" borderId="1" xfId="1" applyFont="1" applyFill="1" applyBorder="1" applyAlignment="1">
      <alignment horizontal="left" vertical="top"/>
    </xf>
    <xf numFmtId="0" fontId="6" fillId="7" borderId="1" xfId="1" applyFont="1" applyFill="1" applyBorder="1" applyAlignment="1">
      <alignment wrapText="1"/>
    </xf>
    <xf numFmtId="4" fontId="6" fillId="7" borderId="1" xfId="1" applyNumberFormat="1" applyFont="1" applyFill="1" applyBorder="1"/>
    <xf numFmtId="0" fontId="6" fillId="7" borderId="1" xfId="1" applyFont="1" applyFill="1" applyBorder="1" applyAlignment="1">
      <alignment horizontal="left" vertical="center"/>
    </xf>
    <xf numFmtId="4" fontId="6" fillId="7" borderId="1" xfId="1" applyNumberFormat="1" applyFont="1" applyFill="1" applyBorder="1" applyAlignment="1">
      <alignment vertical="center"/>
    </xf>
    <xf numFmtId="0" fontId="24" fillId="7" borderId="1" xfId="1" applyFont="1" applyFill="1" applyBorder="1" applyAlignment="1">
      <alignment horizontal="left" vertical="top"/>
    </xf>
    <xf numFmtId="4" fontId="24" fillId="7" borderId="1" xfId="1" applyNumberFormat="1" applyFont="1" applyFill="1" applyBorder="1"/>
    <xf numFmtId="0" fontId="11" fillId="4" borderId="1" xfId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4" fontId="11" fillId="6" borderId="1" xfId="1" applyNumberFormat="1" applyFont="1" applyFill="1" applyBorder="1"/>
    <xf numFmtId="0" fontId="20" fillId="0" borderId="0" xfId="1" applyFont="1" applyBorder="1" applyAlignment="1"/>
    <xf numFmtId="0" fontId="13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8" fillId="6" borderId="7" xfId="1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10" fillId="0" borderId="8" xfId="1" applyFont="1" applyBorder="1" applyAlignment="1"/>
    <xf numFmtId="4" fontId="10" fillId="0" borderId="1" xfId="1" applyNumberFormat="1" applyFont="1" applyBorder="1" applyAlignment="1"/>
    <xf numFmtId="4" fontId="10" fillId="0" borderId="8" xfId="1" applyNumberFormat="1" applyFont="1" applyBorder="1" applyAlignment="1"/>
    <xf numFmtId="4" fontId="10" fillId="0" borderId="5" xfId="1" applyNumberFormat="1" applyFont="1" applyBorder="1" applyAlignment="1"/>
    <xf numFmtId="4" fontId="10" fillId="0" borderId="0" xfId="1" applyNumberFormat="1" applyFont="1" applyBorder="1" applyAlignment="1"/>
    <xf numFmtId="0" fontId="1" fillId="0" borderId="0" xfId="1" applyAlignment="1">
      <alignment horizontal="center"/>
    </xf>
    <xf numFmtId="0" fontId="13" fillId="0" borderId="0" xfId="1" applyFont="1" applyBorder="1" applyAlignment="1">
      <alignment horizontal="left"/>
    </xf>
    <xf numFmtId="0" fontId="5" fillId="6" borderId="5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25" fillId="0" borderId="0" xfId="1" applyFont="1" applyBorder="1"/>
    <xf numFmtId="0" fontId="2" fillId="2" borderId="6" xfId="1" applyFont="1" applyFill="1" applyBorder="1"/>
    <xf numFmtId="0" fontId="21" fillId="2" borderId="6" xfId="1" applyFont="1" applyFill="1" applyBorder="1"/>
    <xf numFmtId="0" fontId="3" fillId="3" borderId="11" xfId="1" applyFont="1" applyFill="1" applyBorder="1"/>
    <xf numFmtId="4" fontId="3" fillId="3" borderId="12" xfId="1" applyNumberFormat="1" applyFont="1" applyFill="1" applyBorder="1"/>
    <xf numFmtId="4" fontId="4" fillId="3" borderId="12" xfId="1" applyNumberFormat="1" applyFont="1" applyFill="1" applyBorder="1"/>
    <xf numFmtId="4" fontId="2" fillId="2" borderId="6" xfId="1" applyNumberFormat="1" applyFont="1" applyFill="1" applyBorder="1"/>
    <xf numFmtId="4" fontId="1" fillId="8" borderId="12" xfId="1" applyNumberFormat="1" applyFill="1" applyBorder="1"/>
    <xf numFmtId="0" fontId="5" fillId="6" borderId="15" xfId="1" applyFont="1" applyFill="1" applyBorder="1" applyAlignment="1">
      <alignment vertical="center" wrapText="1" shrinkToFit="1"/>
    </xf>
    <xf numFmtId="0" fontId="5" fillId="6" borderId="15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1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1" fontId="10" fillId="5" borderId="1" xfId="1" applyNumberFormat="1" applyFont="1" applyFill="1" applyBorder="1" applyAlignment="1">
      <alignment horizontal="center"/>
    </xf>
    <xf numFmtId="0" fontId="10" fillId="9" borderId="1" xfId="1" applyFont="1" applyFill="1" applyBorder="1" applyAlignment="1">
      <alignment horizontal="center"/>
    </xf>
    <xf numFmtId="1" fontId="10" fillId="9" borderId="1" xfId="1" applyNumberFormat="1" applyFont="1" applyFill="1" applyBorder="1" applyAlignment="1">
      <alignment horizontal="center"/>
    </xf>
    <xf numFmtId="4" fontId="1" fillId="9" borderId="1" xfId="1" applyNumberFormat="1" applyFill="1" applyBorder="1"/>
    <xf numFmtId="4" fontId="1" fillId="5" borderId="1" xfId="1" applyNumberFormat="1" applyFill="1" applyBorder="1"/>
    <xf numFmtId="0" fontId="5" fillId="6" borderId="7" xfId="1" applyFont="1" applyFill="1" applyBorder="1" applyAlignment="1">
      <alignment vertical="center" wrapText="1" shrinkToFit="1"/>
    </xf>
    <xf numFmtId="0" fontId="5" fillId="6" borderId="7" xfId="1" applyFont="1" applyFill="1" applyBorder="1" applyAlignment="1">
      <alignment horizontal="center" vertical="center"/>
    </xf>
    <xf numFmtId="0" fontId="10" fillId="0" borderId="1" xfId="1" applyFont="1" applyBorder="1" applyAlignment="1"/>
    <xf numFmtId="0" fontId="1" fillId="10" borderId="0" xfId="1" applyFill="1" applyBorder="1" applyAlignment="1"/>
    <xf numFmtId="4" fontId="10" fillId="10" borderId="0" xfId="1" applyNumberFormat="1" applyFont="1" applyFill="1" applyBorder="1" applyAlignment="1"/>
    <xf numFmtId="1" fontId="10" fillId="10" borderId="0" xfId="1" applyNumberFormat="1" applyFont="1" applyFill="1" applyBorder="1" applyAlignment="1"/>
    <xf numFmtId="0" fontId="10" fillId="10" borderId="0" xfId="1" applyFont="1" applyFill="1" applyBorder="1" applyAlignment="1"/>
    <xf numFmtId="0" fontId="10" fillId="10" borderId="0" xfId="1" applyFont="1" applyFill="1"/>
    <xf numFmtId="1" fontId="10" fillId="10" borderId="0" xfId="1" applyNumberFormat="1" applyFont="1" applyFill="1"/>
    <xf numFmtId="4" fontId="13" fillId="0" borderId="1" xfId="1" applyNumberFormat="1" applyFont="1" applyBorder="1" applyAlignment="1"/>
    <xf numFmtId="0" fontId="10" fillId="0" borderId="1" xfId="1" applyFont="1" applyBorder="1"/>
    <xf numFmtId="1" fontId="10" fillId="0" borderId="1" xfId="1" applyNumberFormat="1" applyFont="1" applyBorder="1" applyAlignment="1"/>
    <xf numFmtId="4" fontId="26" fillId="11" borderId="1" xfId="1" applyNumberFormat="1" applyFont="1" applyFill="1" applyBorder="1" applyAlignment="1"/>
    <xf numFmtId="1" fontId="26" fillId="11" borderId="1" xfId="1" applyNumberFormat="1" applyFont="1" applyFill="1" applyBorder="1" applyAlignment="1"/>
    <xf numFmtId="1" fontId="10" fillId="4" borderId="16" xfId="1" applyNumberFormat="1" applyFont="1" applyFill="1" applyBorder="1"/>
    <xf numFmtId="4" fontId="26" fillId="12" borderId="17" xfId="1" applyNumberFormat="1" applyFont="1" applyFill="1" applyBorder="1"/>
    <xf numFmtId="0" fontId="26" fillId="12" borderId="18" xfId="1" applyFont="1" applyFill="1" applyBorder="1"/>
    <xf numFmtId="4" fontId="10" fillId="4" borderId="17" xfId="1" applyNumberFormat="1" applyFont="1" applyFill="1" applyBorder="1" applyAlignment="1"/>
    <xf numFmtId="1" fontId="10" fillId="4" borderId="18" xfId="1" applyNumberFormat="1" applyFont="1" applyFill="1" applyBorder="1" applyAlignment="1"/>
    <xf numFmtId="4" fontId="26" fillId="13" borderId="17" xfId="1" applyNumberFormat="1" applyFont="1" applyFill="1" applyBorder="1" applyAlignment="1"/>
    <xf numFmtId="1" fontId="26" fillId="13" borderId="18" xfId="1" applyNumberFormat="1" applyFont="1" applyFill="1" applyBorder="1" applyAlignment="1"/>
    <xf numFmtId="4" fontId="26" fillId="12" borderId="16" xfId="1" applyNumberFormat="1" applyFont="1" applyFill="1" applyBorder="1" applyAlignment="1"/>
    <xf numFmtId="1" fontId="26" fillId="12" borderId="19" xfId="1" applyNumberFormat="1" applyFont="1" applyFill="1" applyBorder="1" applyAlignment="1"/>
    <xf numFmtId="1" fontId="10" fillId="4" borderId="17" xfId="1" applyNumberFormat="1" applyFont="1" applyFill="1" applyBorder="1" applyAlignment="1"/>
    <xf numFmtId="0" fontId="10" fillId="4" borderId="18" xfId="1" applyFont="1" applyFill="1" applyBorder="1" applyAlignment="1"/>
    <xf numFmtId="1" fontId="26" fillId="13" borderId="17" xfId="1" applyNumberFormat="1" applyFont="1" applyFill="1" applyBorder="1" applyAlignment="1"/>
    <xf numFmtId="0" fontId="26" fillId="13" borderId="18" xfId="1" applyFont="1" applyFill="1" applyBorder="1" applyAlignment="1"/>
    <xf numFmtId="1" fontId="26" fillId="12" borderId="16" xfId="1" applyNumberFormat="1" applyFont="1" applyFill="1" applyBorder="1" applyAlignment="1"/>
    <xf numFmtId="0" fontId="26" fillId="12" borderId="19" xfId="1" applyFont="1" applyFill="1" applyBorder="1" applyAlignment="1"/>
    <xf numFmtId="1" fontId="10" fillId="4" borderId="16" xfId="1" applyNumberFormat="1" applyFont="1" applyFill="1" applyBorder="1" applyAlignment="1"/>
    <xf numFmtId="0" fontId="10" fillId="4" borderId="19" xfId="1" applyFont="1" applyFill="1" applyBorder="1" applyAlignment="1"/>
    <xf numFmtId="0" fontId="26" fillId="13" borderId="17" xfId="1" applyFont="1" applyFill="1" applyBorder="1"/>
    <xf numFmtId="0" fontId="26" fillId="13" borderId="18" xfId="1" applyFont="1" applyFill="1" applyBorder="1"/>
    <xf numFmtId="0" fontId="26" fillId="12" borderId="16" xfId="1" applyFont="1" applyFill="1" applyBorder="1"/>
    <xf numFmtId="0" fontId="26" fillId="12" borderId="19" xfId="1" applyFont="1" applyFill="1" applyBorder="1"/>
    <xf numFmtId="0" fontId="1" fillId="12" borderId="19" xfId="1" applyFill="1" applyBorder="1" applyAlignment="1"/>
    <xf numFmtId="0" fontId="1" fillId="4" borderId="18" xfId="1" applyFill="1" applyBorder="1" applyAlignment="1"/>
    <xf numFmtId="0" fontId="1" fillId="13" borderId="18" xfId="1" applyFill="1" applyBorder="1" applyAlignment="1"/>
    <xf numFmtId="4" fontId="26" fillId="12" borderId="17" xfId="1" applyNumberFormat="1" applyFont="1" applyFill="1" applyBorder="1" applyAlignment="1"/>
    <xf numFmtId="0" fontId="1" fillId="12" borderId="18" xfId="1" applyFill="1" applyBorder="1" applyAlignment="1"/>
    <xf numFmtId="4" fontId="26" fillId="11" borderId="20" xfId="1" applyNumberFormat="1" applyFont="1" applyFill="1" applyBorder="1" applyAlignment="1"/>
    <xf numFmtId="0" fontId="1" fillId="11" borderId="21" xfId="1" applyFill="1" applyBorder="1" applyAlignment="1"/>
    <xf numFmtId="4" fontId="27" fillId="11" borderId="1" xfId="1" applyNumberFormat="1" applyFont="1" applyFill="1" applyBorder="1"/>
    <xf numFmtId="4" fontId="27" fillId="12" borderId="1" xfId="1" applyNumberFormat="1" applyFont="1" applyFill="1" applyBorder="1"/>
    <xf numFmtId="4" fontId="27" fillId="13" borderId="1" xfId="1" applyNumberFormat="1" applyFont="1" applyFill="1" applyBorder="1"/>
    <xf numFmtId="4" fontId="1" fillId="4" borderId="1" xfId="1" applyNumberFormat="1" applyFill="1" applyBorder="1"/>
    <xf numFmtId="4" fontId="1" fillId="10" borderId="1" xfId="1" applyNumberFormat="1" applyFill="1" applyBorder="1"/>
    <xf numFmtId="4" fontId="10" fillId="10" borderId="1" xfId="1" applyNumberFormat="1" applyFont="1" applyFill="1" applyBorder="1"/>
    <xf numFmtId="4" fontId="26" fillId="12" borderId="1" xfId="1" applyNumberFormat="1" applyFont="1" applyFill="1" applyBorder="1"/>
    <xf numFmtId="4" fontId="26" fillId="13" borderId="1" xfId="1" applyNumberFormat="1" applyFont="1" applyFill="1" applyBorder="1"/>
    <xf numFmtId="4" fontId="10" fillId="4" borderId="1" xfId="1" applyNumberFormat="1" applyFont="1" applyFill="1" applyBorder="1"/>
    <xf numFmtId="4" fontId="10" fillId="10" borderId="1" xfId="1" applyNumberFormat="1" applyFont="1" applyFill="1" applyBorder="1" applyAlignment="1"/>
    <xf numFmtId="4" fontId="10" fillId="4" borderId="1" xfId="1" applyNumberFormat="1" applyFont="1" applyFill="1" applyBorder="1" applyAlignment="1"/>
    <xf numFmtId="4" fontId="26" fillId="12" borderId="1" xfId="1" applyNumberFormat="1" applyFont="1" applyFill="1" applyBorder="1" applyAlignment="1"/>
    <xf numFmtId="4" fontId="26" fillId="13" borderId="1" xfId="1" applyNumberFormat="1" applyFont="1" applyFill="1" applyBorder="1" applyAlignment="1"/>
    <xf numFmtId="4" fontId="26" fillId="11" borderId="1" xfId="1" applyNumberFormat="1" applyFont="1" applyFill="1" applyBorder="1"/>
    <xf numFmtId="4" fontId="1" fillId="0" borderId="12" xfId="1" applyNumberFormat="1" applyBorder="1"/>
    <xf numFmtId="4" fontId="10" fillId="6" borderId="1" xfId="1" applyNumberFormat="1" applyFont="1" applyFill="1" applyBorder="1"/>
    <xf numFmtId="1" fontId="10" fillId="10" borderId="16" xfId="1" applyNumberFormat="1" applyFont="1" applyFill="1" applyBorder="1" applyAlignment="1"/>
    <xf numFmtId="4" fontId="10" fillId="0" borderId="1" xfId="1" applyNumberFormat="1" applyFont="1" applyBorder="1"/>
    <xf numFmtId="4" fontId="10" fillId="6" borderId="1" xfId="1" applyNumberFormat="1" applyFont="1" applyFill="1" applyBorder="1" applyAlignment="1"/>
    <xf numFmtId="1" fontId="10" fillId="6" borderId="1" xfId="1" applyNumberFormat="1" applyFont="1" applyFill="1" applyBorder="1" applyAlignment="1"/>
    <xf numFmtId="0" fontId="18" fillId="6" borderId="1" xfId="1" applyFont="1" applyFill="1" applyBorder="1" applyAlignment="1">
      <alignment horizontal="right" vertical="top"/>
    </xf>
    <xf numFmtId="0" fontId="18" fillId="6" borderId="1" xfId="1" applyFont="1" applyFill="1" applyBorder="1"/>
    <xf numFmtId="1" fontId="10" fillId="0" borderId="1" xfId="1" applyNumberFormat="1" applyFont="1" applyBorder="1"/>
    <xf numFmtId="1" fontId="10" fillId="10" borderId="1" xfId="1" applyNumberFormat="1" applyFont="1" applyFill="1" applyBorder="1" applyAlignment="1"/>
    <xf numFmtId="0" fontId="7" fillId="6" borderId="7" xfId="1" applyFont="1" applyFill="1" applyBorder="1" applyAlignment="1">
      <alignment horizontal="center" vertical="center" wrapText="1"/>
    </xf>
    <xf numFmtId="1" fontId="10" fillId="4" borderId="1" xfId="1" applyNumberFormat="1" applyFont="1" applyFill="1" applyBorder="1" applyAlignment="1"/>
    <xf numFmtId="4" fontId="13" fillId="15" borderId="1" xfId="1" applyNumberFormat="1" applyFont="1" applyFill="1" applyBorder="1" applyAlignment="1"/>
    <xf numFmtId="4" fontId="10" fillId="14" borderId="1" xfId="1" applyNumberFormat="1" applyFont="1" applyFill="1" applyBorder="1" applyAlignment="1"/>
    <xf numFmtId="4" fontId="1" fillId="14" borderId="1" xfId="1" applyNumberFormat="1" applyFill="1" applyBorder="1"/>
    <xf numFmtId="0" fontId="7" fillId="5" borderId="5" xfId="1" applyFont="1" applyFill="1" applyBorder="1"/>
    <xf numFmtId="0" fontId="7" fillId="7" borderId="1" xfId="1" applyFont="1" applyFill="1" applyBorder="1"/>
    <xf numFmtId="0" fontId="7" fillId="7" borderId="1" xfId="1" applyFont="1" applyFill="1" applyBorder="1" applyAlignment="1">
      <alignment vertical="center" wrapText="1"/>
    </xf>
    <xf numFmtId="0" fontId="7" fillId="5" borderId="1" xfId="1" applyFont="1" applyFill="1" applyBorder="1" applyAlignment="1">
      <alignment vertical="center" wrapText="1"/>
    </xf>
    <xf numFmtId="0" fontId="7" fillId="5" borderId="1" xfId="1" applyFont="1" applyFill="1" applyBorder="1"/>
    <xf numFmtId="0" fontId="7" fillId="4" borderId="1" xfId="1" applyFont="1" applyFill="1" applyBorder="1" applyAlignment="1"/>
    <xf numFmtId="0" fontId="19" fillId="5" borderId="1" xfId="1" applyFont="1" applyFill="1" applyBorder="1"/>
    <xf numFmtId="0" fontId="19" fillId="9" borderId="1" xfId="1" applyFont="1" applyFill="1" applyBorder="1"/>
    <xf numFmtId="0" fontId="15" fillId="0" borderId="1" xfId="1" applyFont="1" applyBorder="1"/>
    <xf numFmtId="0" fontId="19" fillId="0" borderId="1" xfId="1" applyFont="1" applyBorder="1" applyAlignment="1"/>
    <xf numFmtId="0" fontId="15" fillId="0" borderId="1" xfId="1" applyFont="1" applyBorder="1" applyAlignment="1"/>
    <xf numFmtId="0" fontId="19" fillId="10" borderId="1" xfId="1" applyFont="1" applyFill="1" applyBorder="1" applyAlignment="1"/>
    <xf numFmtId="0" fontId="19" fillId="6" borderId="1" xfId="1" applyFont="1" applyFill="1" applyBorder="1" applyAlignment="1"/>
    <xf numFmtId="0" fontId="19" fillId="0" borderId="19" xfId="1" applyFont="1" applyBorder="1" applyAlignment="1"/>
    <xf numFmtId="1" fontId="19" fillId="0" borderId="1" xfId="1" applyNumberFormat="1" applyFont="1" applyBorder="1" applyAlignment="1"/>
    <xf numFmtId="1" fontId="15" fillId="0" borderId="1" xfId="1" applyNumberFormat="1" applyFont="1" applyBorder="1" applyAlignment="1"/>
    <xf numFmtId="1" fontId="19" fillId="10" borderId="0" xfId="1" applyNumberFormat="1" applyFont="1" applyFill="1" applyBorder="1" applyAlignment="1"/>
    <xf numFmtId="1" fontId="19" fillId="4" borderId="19" xfId="1" applyNumberFormat="1" applyFont="1" applyFill="1" applyBorder="1" applyAlignment="1"/>
    <xf numFmtId="0" fontId="19" fillId="10" borderId="0" xfId="1" applyFont="1" applyFill="1" applyBorder="1" applyAlignment="1"/>
    <xf numFmtId="0" fontId="19" fillId="4" borderId="19" xfId="1" applyFont="1" applyFill="1" applyBorder="1" applyAlignment="1"/>
    <xf numFmtId="0" fontId="19" fillId="0" borderId="1" xfId="1" applyFont="1" applyFill="1" applyBorder="1" applyAlignment="1"/>
    <xf numFmtId="0" fontId="19" fillId="10" borderId="19" xfId="1" applyFont="1" applyFill="1" applyBorder="1" applyAlignment="1"/>
    <xf numFmtId="1" fontId="19" fillId="4" borderId="1" xfId="1" applyNumberFormat="1" applyFont="1" applyFill="1" applyBorder="1" applyAlignment="1"/>
    <xf numFmtId="1" fontId="28" fillId="12" borderId="19" xfId="1" applyNumberFormat="1" applyFont="1" applyFill="1" applyBorder="1" applyAlignment="1"/>
    <xf numFmtId="1" fontId="28" fillId="13" borderId="18" xfId="1" applyNumberFormat="1" applyFont="1" applyFill="1" applyBorder="1" applyAlignment="1"/>
    <xf numFmtId="1" fontId="19" fillId="4" borderId="18" xfId="1" applyNumberFormat="1" applyFont="1" applyFill="1" applyBorder="1" applyAlignment="1"/>
    <xf numFmtId="1" fontId="19" fillId="4" borderId="16" xfId="1" applyNumberFormat="1" applyFont="1" applyFill="1" applyBorder="1" applyAlignment="1"/>
    <xf numFmtId="1" fontId="28" fillId="13" borderId="16" xfId="1" applyNumberFormat="1" applyFont="1" applyFill="1" applyBorder="1" applyAlignment="1"/>
    <xf numFmtId="0" fontId="28" fillId="13" borderId="19" xfId="1" applyFont="1" applyFill="1" applyBorder="1" applyAlignment="1"/>
    <xf numFmtId="1" fontId="19" fillId="4" borderId="17" xfId="1" applyNumberFormat="1" applyFont="1" applyFill="1" applyBorder="1" applyAlignment="1"/>
    <xf numFmtId="0" fontId="19" fillId="4" borderId="18" xfId="1" applyFont="1" applyFill="1" applyBorder="1" applyAlignment="1"/>
    <xf numFmtId="1" fontId="28" fillId="12" borderId="16" xfId="1" applyNumberFormat="1" applyFont="1" applyFill="1" applyBorder="1" applyAlignment="1"/>
    <xf numFmtId="0" fontId="28" fillId="12" borderId="19" xfId="1" applyFont="1" applyFill="1" applyBorder="1" applyAlignment="1"/>
    <xf numFmtId="1" fontId="28" fillId="13" borderId="17" xfId="1" applyNumberFormat="1" applyFont="1" applyFill="1" applyBorder="1" applyAlignment="1"/>
    <xf numFmtId="0" fontId="28" fillId="13" borderId="18" xfId="1" applyFont="1" applyFill="1" applyBorder="1" applyAlignment="1"/>
    <xf numFmtId="1" fontId="19" fillId="14" borderId="1" xfId="1" applyNumberFormat="1" applyFont="1" applyFill="1" applyBorder="1" applyAlignment="1"/>
    <xf numFmtId="0" fontId="19" fillId="14" borderId="1" xfId="1" applyFont="1" applyFill="1" applyBorder="1" applyAlignment="1"/>
    <xf numFmtId="1" fontId="15" fillId="14" borderId="1" xfId="1" applyNumberFormat="1" applyFont="1" applyFill="1" applyBorder="1" applyAlignment="1"/>
    <xf numFmtId="0" fontId="19" fillId="0" borderId="1" xfId="1" applyFont="1" applyBorder="1"/>
    <xf numFmtId="0" fontId="19" fillId="10" borderId="0" xfId="1" applyFont="1" applyFill="1"/>
    <xf numFmtId="0" fontId="19" fillId="4" borderId="19" xfId="1" applyFont="1" applyFill="1" applyBorder="1"/>
    <xf numFmtId="1" fontId="19" fillId="10" borderId="1" xfId="1" applyNumberFormat="1" applyFont="1" applyFill="1" applyBorder="1" applyAlignment="1"/>
    <xf numFmtId="1" fontId="13" fillId="14" borderId="1" xfId="1" applyNumberFormat="1" applyFont="1" applyFill="1" applyBorder="1" applyAlignment="1"/>
    <xf numFmtId="0" fontId="15" fillId="14" borderId="1" xfId="1" applyFont="1" applyFill="1" applyBorder="1" applyAlignment="1"/>
    <xf numFmtId="0" fontId="15" fillId="14" borderId="19" xfId="1" applyFont="1" applyFill="1" applyBorder="1" applyAlignment="1"/>
    <xf numFmtId="4" fontId="13" fillId="14" borderId="1" xfId="1" applyNumberFormat="1" applyFont="1" applyFill="1" applyBorder="1"/>
    <xf numFmtId="1" fontId="1" fillId="14" borderId="1" xfId="1" applyNumberFormat="1" applyFill="1" applyBorder="1"/>
    <xf numFmtId="0" fontId="19" fillId="14" borderId="19" xfId="1" applyFont="1" applyFill="1" applyBorder="1" applyAlignment="1"/>
    <xf numFmtId="0" fontId="1" fillId="14" borderId="1" xfId="1" applyFill="1" applyBorder="1" applyAlignment="1"/>
    <xf numFmtId="0" fontId="15" fillId="14" borderId="1" xfId="1" applyFont="1" applyFill="1" applyBorder="1"/>
    <xf numFmtId="1" fontId="13" fillId="0" borderId="1" xfId="1" applyNumberFormat="1" applyFont="1" applyBorder="1" applyAlignment="1">
      <alignment horizontal="center"/>
    </xf>
    <xf numFmtId="0" fontId="6" fillId="5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wrapText="1"/>
    </xf>
    <xf numFmtId="0" fontId="0" fillId="0" borderId="0" xfId="0" applyBorder="1"/>
    <xf numFmtId="0" fontId="18" fillId="16" borderId="1" xfId="1" applyFont="1" applyFill="1" applyBorder="1" applyAlignment="1">
      <alignment horizontal="left" vertical="top"/>
    </xf>
    <xf numFmtId="0" fontId="18" fillId="16" borderId="1" xfId="1" applyFont="1" applyFill="1" applyBorder="1"/>
    <xf numFmtId="4" fontId="18" fillId="16" borderId="1" xfId="1" applyNumberFormat="1" applyFont="1" applyFill="1" applyBorder="1"/>
    <xf numFmtId="4" fontId="14" fillId="0" borderId="1" xfId="0" applyNumberFormat="1" applyFont="1" applyBorder="1"/>
    <xf numFmtId="4" fontId="0" fillId="0" borderId="1" xfId="0" applyNumberFormat="1" applyBorder="1"/>
    <xf numFmtId="4" fontId="0" fillId="14" borderId="1" xfId="0" applyNumberFormat="1" applyFill="1" applyBorder="1"/>
    <xf numFmtId="0" fontId="8" fillId="0" borderId="1" xfId="1" applyFont="1" applyBorder="1" applyAlignment="1">
      <alignment vertical="top"/>
    </xf>
    <xf numFmtId="4" fontId="0" fillId="0" borderId="0" xfId="0" applyNumberFormat="1"/>
    <xf numFmtId="0" fontId="15" fillId="0" borderId="1" xfId="1" applyFont="1" applyBorder="1" applyAlignment="1">
      <alignment vertical="top"/>
    </xf>
    <xf numFmtId="2" fontId="0" fillId="0" borderId="0" xfId="0" applyNumberFormat="1"/>
    <xf numFmtId="0" fontId="13" fillId="14" borderId="0" xfId="1" applyFont="1" applyFill="1" applyAlignment="1">
      <alignment wrapText="1"/>
    </xf>
    <xf numFmtId="0" fontId="10" fillId="14" borderId="0" xfId="1" applyFont="1" applyFill="1" applyAlignment="1">
      <alignment horizontal="center" wrapText="1"/>
    </xf>
    <xf numFmtId="0" fontId="10" fillId="14" borderId="0" xfId="1" applyFont="1" applyFill="1" applyBorder="1" applyAlignment="1">
      <alignment horizontal="center"/>
    </xf>
    <xf numFmtId="0" fontId="20" fillId="14" borderId="0" xfId="1" applyFont="1" applyFill="1" applyBorder="1" applyAlignment="1"/>
    <xf numFmtId="0" fontId="10" fillId="14" borderId="8" xfId="1" applyFont="1" applyFill="1" applyBorder="1" applyAlignment="1"/>
    <xf numFmtId="4" fontId="10" fillId="14" borderId="0" xfId="1" applyNumberFormat="1" applyFont="1" applyFill="1" applyBorder="1" applyAlignment="1"/>
    <xf numFmtId="0" fontId="13" fillId="14" borderId="0" xfId="1" applyFont="1" applyFill="1" applyBorder="1" applyAlignment="1"/>
    <xf numFmtId="0" fontId="10" fillId="14" borderId="0" xfId="1" applyFont="1" applyFill="1" applyAlignment="1">
      <alignment horizontal="center"/>
    </xf>
    <xf numFmtId="0" fontId="15" fillId="14" borderId="0" xfId="1" applyFont="1" applyFill="1"/>
    <xf numFmtId="0" fontId="12" fillId="14" borderId="7" xfId="1" applyFont="1" applyFill="1" applyBorder="1" applyAlignment="1">
      <alignment horizontal="center" vertical="center" wrapText="1"/>
    </xf>
    <xf numFmtId="0" fontId="12" fillId="14" borderId="9" xfId="1" applyFont="1" applyFill="1" applyBorder="1" applyAlignment="1">
      <alignment horizontal="center" vertical="center" wrapText="1"/>
    </xf>
    <xf numFmtId="0" fontId="12" fillId="14" borderId="10" xfId="1" applyFont="1" applyFill="1" applyBorder="1" applyAlignment="1">
      <alignment horizontal="center" vertical="center" wrapText="1"/>
    </xf>
    <xf numFmtId="0" fontId="13" fillId="14" borderId="0" xfId="1" applyFont="1" applyFill="1" applyAlignment="1">
      <alignment horizontal="center"/>
    </xf>
    <xf numFmtId="0" fontId="13" fillId="14" borderId="6" xfId="1" applyFont="1" applyFill="1" applyBorder="1"/>
    <xf numFmtId="0" fontId="13" fillId="14" borderId="14" xfId="1" applyFont="1" applyFill="1" applyBorder="1"/>
    <xf numFmtId="4" fontId="29" fillId="14" borderId="12" xfId="1" applyNumberFormat="1" applyFont="1" applyFill="1" applyBorder="1"/>
    <xf numFmtId="4" fontId="29" fillId="14" borderId="13" xfId="1" applyNumberFormat="1" applyFont="1" applyFill="1" applyBorder="1"/>
    <xf numFmtId="0" fontId="13" fillId="14" borderId="0" xfId="1" applyFont="1" applyFill="1"/>
    <xf numFmtId="0" fontId="30" fillId="14" borderId="2" xfId="1" applyFont="1" applyFill="1" applyBorder="1" applyAlignment="1">
      <alignment horizontal="center" vertical="center" wrapText="1"/>
    </xf>
    <xf numFmtId="4" fontId="16" fillId="14" borderId="5" xfId="1" applyNumberFormat="1" applyFont="1" applyFill="1" applyBorder="1"/>
    <xf numFmtId="4" fontId="17" fillId="14" borderId="0" xfId="1" applyNumberFormat="1" applyFont="1" applyFill="1" applyBorder="1"/>
    <xf numFmtId="4" fontId="16" fillId="14" borderId="1" xfId="1" applyNumberFormat="1" applyFont="1" applyFill="1" applyBorder="1"/>
    <xf numFmtId="4" fontId="17" fillId="14" borderId="1" xfId="1" applyNumberFormat="1" applyFont="1" applyFill="1" applyBorder="1"/>
    <xf numFmtId="4" fontId="17" fillId="14" borderId="12" xfId="1" applyNumberFormat="1" applyFont="1" applyFill="1" applyBorder="1"/>
    <xf numFmtId="4" fontId="17" fillId="14" borderId="13" xfId="1" applyNumberFormat="1" applyFont="1" applyFill="1" applyBorder="1"/>
    <xf numFmtId="0" fontId="31" fillId="14" borderId="0" xfId="0" applyFont="1" applyFill="1"/>
    <xf numFmtId="0" fontId="13" fillId="18" borderId="6" xfId="1" applyFont="1" applyFill="1" applyBorder="1"/>
    <xf numFmtId="0" fontId="18" fillId="16" borderId="1" xfId="1" applyFont="1" applyFill="1" applyBorder="1" applyAlignment="1">
      <alignment horizontal="left" vertical="justify"/>
    </xf>
    <xf numFmtId="0" fontId="7" fillId="16" borderId="1" xfId="1" applyFont="1" applyFill="1" applyBorder="1"/>
    <xf numFmtId="0" fontId="1" fillId="0" borderId="0" xfId="1" applyFont="1" applyBorder="1" applyAlignment="1"/>
    <xf numFmtId="4" fontId="1" fillId="14" borderId="0" xfId="1" applyNumberFormat="1" applyFont="1" applyFill="1" applyBorder="1"/>
    <xf numFmtId="4" fontId="9" fillId="0" borderId="1" xfId="1" applyNumberFormat="1" applyFont="1" applyBorder="1" applyAlignment="1">
      <alignment wrapText="1"/>
    </xf>
    <xf numFmtId="4" fontId="32" fillId="0" borderId="1" xfId="0" applyNumberFormat="1" applyFont="1" applyBorder="1"/>
    <xf numFmtId="0" fontId="18" fillId="17" borderId="1" xfId="1" applyFont="1" applyFill="1" applyBorder="1" applyAlignment="1">
      <alignment horizontal="left" vertical="top"/>
    </xf>
    <xf numFmtId="0" fontId="18" fillId="17" borderId="1" xfId="1" applyFont="1" applyFill="1" applyBorder="1" applyAlignment="1">
      <alignment wrapText="1"/>
    </xf>
    <xf numFmtId="4" fontId="19" fillId="17" borderId="1" xfId="1" applyNumberFormat="1" applyFont="1" applyFill="1" applyBorder="1"/>
    <xf numFmtId="0" fontId="1" fillId="0" borderId="1" xfId="1" applyFont="1" applyBorder="1" applyAlignment="1">
      <alignment horizontal="center"/>
    </xf>
    <xf numFmtId="1" fontId="10" fillId="0" borderId="0" xfId="1" applyNumberFormat="1" applyFont="1" applyFill="1" applyBorder="1" applyAlignment="1"/>
    <xf numFmtId="0" fontId="10" fillId="0" borderId="0" xfId="1" applyFont="1" applyFill="1" applyBorder="1" applyAlignment="1"/>
    <xf numFmtId="1" fontId="10" fillId="19" borderId="16" xfId="1" applyNumberFormat="1" applyFont="1" applyFill="1" applyBorder="1" applyAlignment="1"/>
    <xf numFmtId="0" fontId="19" fillId="19" borderId="19" xfId="1" applyFont="1" applyFill="1" applyBorder="1" applyAlignment="1"/>
    <xf numFmtId="4" fontId="10" fillId="19" borderId="1" xfId="1" applyNumberFormat="1" applyFont="1" applyFill="1" applyBorder="1"/>
    <xf numFmtId="4" fontId="32" fillId="14" borderId="1" xfId="1" applyNumberFormat="1" applyFont="1" applyFill="1" applyBorder="1"/>
    <xf numFmtId="4" fontId="35" fillId="0" borderId="1" xfId="1" applyNumberFormat="1" applyFont="1" applyBorder="1" applyAlignment="1"/>
    <xf numFmtId="1" fontId="33" fillId="0" borderId="1" xfId="1" applyNumberFormat="1" applyFont="1" applyBorder="1" applyAlignment="1">
      <alignment horizontal="center"/>
    </xf>
    <xf numFmtId="4" fontId="38" fillId="0" borderId="1" xfId="1" applyNumberFormat="1" applyFont="1" applyBorder="1" applyAlignment="1"/>
    <xf numFmtId="4" fontId="33" fillId="0" borderId="1" xfId="1" applyNumberFormat="1" applyFont="1" applyBorder="1" applyAlignment="1"/>
    <xf numFmtId="3" fontId="0" fillId="0" borderId="0" xfId="0" applyNumberFormat="1"/>
    <xf numFmtId="0" fontId="18" fillId="4" borderId="1" xfId="1" applyFont="1" applyFill="1" applyBorder="1" applyAlignment="1">
      <alignment horizontal="left" vertical="justify"/>
    </xf>
    <xf numFmtId="4" fontId="39" fillId="14" borderId="5" xfId="1" applyNumberFormat="1" applyFont="1" applyFill="1" applyBorder="1"/>
    <xf numFmtId="0" fontId="32" fillId="0" borderId="0" xfId="1" applyFont="1" applyBorder="1" applyAlignment="1"/>
    <xf numFmtId="4" fontId="32" fillId="0" borderId="0" xfId="1" applyNumberFormat="1" applyFont="1" applyBorder="1" applyAlignment="1"/>
    <xf numFmtId="0" fontId="0" fillId="14" borderId="0" xfId="0" applyFill="1"/>
    <xf numFmtId="4" fontId="10" fillId="0" borderId="8" xfId="1" applyNumberFormat="1" applyFont="1" applyFill="1" applyBorder="1"/>
    <xf numFmtId="4" fontId="13" fillId="14" borderId="8" xfId="1" applyNumberFormat="1" applyFont="1" applyFill="1" applyBorder="1"/>
    <xf numFmtId="0" fontId="37" fillId="14" borderId="0" xfId="0" applyFont="1" applyFill="1"/>
    <xf numFmtId="0" fontId="0" fillId="14" borderId="0" xfId="0" applyFill="1" applyBorder="1"/>
    <xf numFmtId="0" fontId="7" fillId="4" borderId="1" xfId="1" applyFont="1" applyFill="1" applyBorder="1" applyAlignment="1">
      <alignment horizontal="center" wrapText="1"/>
    </xf>
    <xf numFmtId="1" fontId="32" fillId="0" borderId="1" xfId="1" applyNumberFormat="1" applyFont="1" applyBorder="1" applyAlignment="1">
      <alignment horizontal="center"/>
    </xf>
    <xf numFmtId="0" fontId="34" fillId="0" borderId="1" xfId="1" applyFont="1" applyBorder="1"/>
    <xf numFmtId="4" fontId="32" fillId="0" borderId="1" xfId="1" applyNumberFormat="1" applyFont="1" applyBorder="1" applyAlignment="1"/>
    <xf numFmtId="4" fontId="40" fillId="14" borderId="5" xfId="1" applyNumberFormat="1" applyFont="1" applyFill="1" applyBorder="1"/>
    <xf numFmtId="0" fontId="42" fillId="2" borderId="4" xfId="1" applyFont="1" applyFill="1" applyBorder="1"/>
    <xf numFmtId="0" fontId="42" fillId="2" borderId="6" xfId="1" applyFont="1" applyFill="1" applyBorder="1"/>
    <xf numFmtId="0" fontId="43" fillId="2" borderId="6" xfId="1" applyFont="1" applyFill="1" applyBorder="1"/>
    <xf numFmtId="0" fontId="32" fillId="2" borderId="6" xfId="1" applyFont="1" applyFill="1" applyBorder="1"/>
    <xf numFmtId="0" fontId="32" fillId="14" borderId="6" xfId="1" applyFont="1" applyFill="1" applyBorder="1"/>
    <xf numFmtId="0" fontId="34" fillId="0" borderId="1" xfId="1" applyFont="1" applyBorder="1" applyAlignment="1">
      <alignment horizontal="center" wrapText="1"/>
    </xf>
    <xf numFmtId="4" fontId="37" fillId="0" borderId="0" xfId="0" applyNumberFormat="1" applyFont="1"/>
    <xf numFmtId="2" fontId="37" fillId="0" borderId="0" xfId="0" applyNumberFormat="1" applyFont="1"/>
    <xf numFmtId="0" fontId="37" fillId="0" borderId="0" xfId="0" applyFont="1"/>
    <xf numFmtId="0" fontId="44" fillId="14" borderId="2" xfId="1" applyFont="1" applyFill="1" applyBorder="1" applyAlignment="1">
      <alignment horizontal="center" vertical="center" wrapText="1"/>
    </xf>
    <xf numFmtId="0" fontId="36" fillId="16" borderId="1" xfId="1" applyFont="1" applyFill="1" applyBorder="1" applyAlignment="1">
      <alignment horizontal="left" vertical="top"/>
    </xf>
    <xf numFmtId="0" fontId="36" fillId="16" borderId="1" xfId="1" applyFont="1" applyFill="1" applyBorder="1"/>
    <xf numFmtId="4" fontId="36" fillId="16" borderId="1" xfId="1" applyNumberFormat="1" applyFont="1" applyFill="1" applyBorder="1"/>
    <xf numFmtId="1" fontId="1" fillId="14" borderId="1" xfId="1" applyNumberFormat="1" applyFont="1" applyFill="1" applyBorder="1" applyAlignment="1">
      <alignment horizontal="center"/>
    </xf>
    <xf numFmtId="4" fontId="1" fillId="14" borderId="1" xfId="1" applyNumberFormat="1" applyFont="1" applyFill="1" applyBorder="1"/>
    <xf numFmtId="1" fontId="15" fillId="0" borderId="0" xfId="1" applyNumberFormat="1" applyFont="1"/>
    <xf numFmtId="4" fontId="15" fillId="0" borderId="0" xfId="1" applyNumberFormat="1" applyFont="1"/>
    <xf numFmtId="1" fontId="15" fillId="0" borderId="17" xfId="1" applyNumberFormat="1" applyFont="1" applyBorder="1" applyAlignment="1">
      <alignment horizontal="left"/>
    </xf>
    <xf numFmtId="4" fontId="15" fillId="0" borderId="17" xfId="1" applyNumberFormat="1" applyFont="1" applyBorder="1"/>
    <xf numFmtId="0" fontId="15" fillId="0" borderId="0" xfId="1" applyFont="1" applyAlignment="1">
      <alignment horizontal="center"/>
    </xf>
    <xf numFmtId="1" fontId="15" fillId="0" borderId="0" xfId="1" applyNumberFormat="1" applyFont="1" applyBorder="1"/>
    <xf numFmtId="0" fontId="15" fillId="0" borderId="0" xfId="1" applyFont="1" applyBorder="1"/>
    <xf numFmtId="4" fontId="15" fillId="0" borderId="0" xfId="1" applyNumberFormat="1" applyFont="1" applyBorder="1"/>
    <xf numFmtId="1" fontId="15" fillId="0" borderId="0" xfId="1" applyNumberFormat="1" applyFont="1" applyBorder="1" applyAlignment="1">
      <alignment horizontal="left"/>
    </xf>
    <xf numFmtId="1" fontId="15" fillId="0" borderId="17" xfId="1" applyNumberFormat="1" applyFont="1" applyBorder="1"/>
    <xf numFmtId="0" fontId="15" fillId="0" borderId="17" xfId="1" applyFont="1" applyBorder="1"/>
    <xf numFmtId="49" fontId="13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/>
    </xf>
    <xf numFmtId="1" fontId="13" fillId="15" borderId="22" xfId="1" applyNumberFormat="1" applyFont="1" applyFill="1" applyBorder="1" applyAlignment="1">
      <alignment horizontal="left"/>
    </xf>
    <xf numFmtId="1" fontId="13" fillId="15" borderId="19" xfId="1" applyNumberFormat="1" applyFont="1" applyFill="1" applyBorder="1" applyAlignment="1">
      <alignment horizontal="left"/>
    </xf>
    <xf numFmtId="0" fontId="35" fillId="0" borderId="24" xfId="1" applyFont="1" applyBorder="1" applyAlignment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0" fillId="0" borderId="22" xfId="1" applyFont="1" applyBorder="1" applyAlignment="1"/>
    <xf numFmtId="0" fontId="10" fillId="0" borderId="19" xfId="1" applyFont="1" applyBorder="1" applyAlignment="1"/>
    <xf numFmtId="0" fontId="10" fillId="0" borderId="0" xfId="1" applyFont="1" applyAlignment="1">
      <alignment horizontal="center"/>
    </xf>
    <xf numFmtId="0" fontId="25" fillId="0" borderId="11" xfId="1" applyFont="1" applyBorder="1" applyAlignment="1"/>
    <xf numFmtId="0" fontId="25" fillId="0" borderId="25" xfId="1" applyFont="1" applyBorder="1" applyAlignment="1"/>
    <xf numFmtId="0" fontId="13" fillId="0" borderId="0" xfId="1" applyFont="1" applyBorder="1" applyAlignment="1">
      <alignment horizontal="left" wrapText="1"/>
    </xf>
    <xf numFmtId="0" fontId="1" fillId="0" borderId="0" xfId="1" applyAlignment="1">
      <alignment horizontal="left" wrapText="1"/>
    </xf>
    <xf numFmtId="0" fontId="20" fillId="0" borderId="0" xfId="1" applyFont="1" applyAlignment="1">
      <alignment horizontal="center" vertical="center"/>
    </xf>
    <xf numFmtId="0" fontId="10" fillId="0" borderId="24" xfId="1" applyFont="1" applyBorder="1" applyAlignment="1">
      <alignment horizontal="center"/>
    </xf>
    <xf numFmtId="0" fontId="41" fillId="0" borderId="23" xfId="1" applyFont="1" applyBorder="1" applyAlignment="1">
      <alignment horizontal="center" vertical="center"/>
    </xf>
    <xf numFmtId="0" fontId="0" fillId="0" borderId="19" xfId="0" applyBorder="1"/>
    <xf numFmtId="0" fontId="25" fillId="8" borderId="11" xfId="1" applyFont="1" applyFill="1" applyBorder="1" applyAlignment="1"/>
    <xf numFmtId="0" fontId="25" fillId="8" borderId="25" xfId="1" applyFont="1" applyFill="1" applyBorder="1" applyAlignment="1"/>
    <xf numFmtId="0" fontId="9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13" fillId="0" borderId="22" xfId="1" applyFont="1" applyBorder="1" applyAlignment="1"/>
    <xf numFmtId="0" fontId="13" fillId="0" borderId="19" xfId="1" applyFont="1" applyBorder="1" applyAlignment="1"/>
    <xf numFmtId="0" fontId="10" fillId="0" borderId="16" xfId="1" applyFont="1" applyBorder="1" applyAlignment="1"/>
    <xf numFmtId="0" fontId="19" fillId="0" borderId="0" xfId="1" applyFont="1" applyAlignment="1">
      <alignment horizontal="center"/>
    </xf>
    <xf numFmtId="1" fontId="10" fillId="0" borderId="24" xfId="1" applyNumberFormat="1" applyFont="1" applyBorder="1" applyAlignment="1">
      <alignment horizontal="center" vertical="center"/>
    </xf>
    <xf numFmtId="4" fontId="26" fillId="11" borderId="16" xfId="1" applyNumberFormat="1" applyFont="1" applyFill="1" applyBorder="1" applyAlignment="1"/>
    <xf numFmtId="4" fontId="26" fillId="11" borderId="19" xfId="1" applyNumberFormat="1" applyFont="1" applyFill="1" applyBorder="1" applyAlignment="1"/>
    <xf numFmtId="0" fontId="26" fillId="13" borderId="16" xfId="1" applyFont="1" applyFill="1" applyBorder="1" applyAlignment="1"/>
    <xf numFmtId="0" fontId="26" fillId="13" borderId="19" xfId="1" applyFont="1" applyFill="1" applyBorder="1" applyAlignment="1"/>
    <xf numFmtId="1" fontId="15" fillId="0" borderId="0" xfId="1" applyNumberFormat="1" applyFont="1" applyAlignment="1"/>
    <xf numFmtId="1" fontId="19" fillId="0" borderId="0" xfId="1" applyNumberFormat="1" applyFont="1" applyAlignment="1">
      <alignment horizontal="center"/>
    </xf>
    <xf numFmtId="0" fontId="10" fillId="4" borderId="16" xfId="1" applyFont="1" applyFill="1" applyBorder="1" applyAlignment="1"/>
    <xf numFmtId="0" fontId="10" fillId="4" borderId="19" xfId="1" applyFont="1" applyFill="1" applyBorder="1" applyAlignment="1"/>
    <xf numFmtId="1" fontId="34" fillId="0" borderId="0" xfId="1" applyNumberFormat="1" applyFont="1"/>
    <xf numFmtId="0" fontId="34" fillId="0" borderId="0" xfId="1" applyFont="1"/>
  </cellXfs>
  <cellStyles count="2">
    <cellStyle name="Normalno" xfId="0" builtinId="0"/>
    <cellStyle name="Obično 3" xfId="1" xr:uid="{00000000-0005-0000-0000-000001000000}"/>
  </cellStyles>
  <dxfs count="0"/>
  <tableStyles count="0" defaultTableStyle="TableStyleMedium9" defaultPivotStyle="PivotStyleLight16"/>
  <colors>
    <mruColors>
      <color rgb="FFFFFFCC"/>
      <color rgb="FF9999CB"/>
      <color rgb="FF9DA1C7"/>
      <color rgb="FF9296C0"/>
      <color rgb="FF8085B6"/>
      <color rgb="FF9EA2C8"/>
      <color rgb="FF6666FF"/>
      <color rgb="FF9966FF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2"/>
  <sheetViews>
    <sheetView tabSelected="1" view="pageLayout" workbookViewId="0">
      <selection activeCell="I8" sqref="I8"/>
    </sheetView>
  </sheetViews>
  <sheetFormatPr defaultRowHeight="15" x14ac:dyDescent="0.25"/>
  <cols>
    <col min="1" max="1" width="8.42578125" customWidth="1"/>
    <col min="2" max="2" width="42" customWidth="1"/>
    <col min="3" max="3" width="13.42578125" customWidth="1"/>
    <col min="4" max="4" width="15.5703125" customWidth="1"/>
    <col min="5" max="5" width="14" customWidth="1"/>
    <col min="6" max="6" width="10.140625" style="265" customWidth="1"/>
    <col min="7" max="7" width="10.5703125" style="265" customWidth="1"/>
    <col min="8" max="8" width="14.5703125" customWidth="1"/>
    <col min="9" max="9" width="11.7109375" bestFit="1" customWidth="1"/>
    <col min="10" max="11" width="12.42578125" bestFit="1" customWidth="1"/>
    <col min="12" max="12" width="13.28515625" customWidth="1"/>
    <col min="13" max="13" width="12.42578125" bestFit="1" customWidth="1"/>
    <col min="14" max="14" width="13.7109375" customWidth="1"/>
    <col min="15" max="15" width="12.42578125" bestFit="1" customWidth="1"/>
  </cols>
  <sheetData>
    <row r="1" spans="1:11" ht="29.25" customHeight="1" x14ac:dyDescent="0.25">
      <c r="A1" s="350" t="s">
        <v>389</v>
      </c>
      <c r="B1" s="350"/>
      <c r="C1" s="350"/>
      <c r="D1" s="350"/>
      <c r="E1" s="350"/>
      <c r="F1" s="350"/>
      <c r="G1" s="350"/>
    </row>
    <row r="2" spans="1:11" x14ac:dyDescent="0.25">
      <c r="A2" s="69"/>
      <c r="B2" s="68"/>
      <c r="C2" s="68"/>
      <c r="D2" s="68"/>
      <c r="E2" s="68"/>
      <c r="F2" s="240"/>
      <c r="G2" s="240"/>
    </row>
    <row r="3" spans="1:11" ht="17.25" customHeight="1" x14ac:dyDescent="0.25">
      <c r="A3" s="351" t="s">
        <v>344</v>
      </c>
      <c r="B3" s="351"/>
      <c r="C3" s="351"/>
      <c r="D3" s="351"/>
      <c r="E3" s="351"/>
      <c r="F3" s="351"/>
      <c r="G3" s="351"/>
    </row>
    <row r="4" spans="1:11" ht="15" customHeight="1" x14ac:dyDescent="0.25">
      <c r="A4" s="351" t="s">
        <v>321</v>
      </c>
      <c r="B4" s="351"/>
      <c r="C4" s="351"/>
      <c r="D4" s="351"/>
      <c r="E4" s="351"/>
      <c r="F4" s="351"/>
      <c r="G4" s="351"/>
    </row>
    <row r="5" spans="1:11" x14ac:dyDescent="0.25">
      <c r="A5" s="70"/>
      <c r="B5" s="71"/>
      <c r="C5" s="71"/>
      <c r="D5" s="71"/>
      <c r="E5" s="71"/>
      <c r="F5" s="241"/>
      <c r="G5" s="241"/>
    </row>
    <row r="6" spans="1:11" x14ac:dyDescent="0.25">
      <c r="A6" s="334" t="s">
        <v>0</v>
      </c>
      <c r="B6" s="334"/>
      <c r="C6" s="334"/>
      <c r="D6" s="334"/>
      <c r="E6" s="334"/>
      <c r="F6" s="334"/>
      <c r="G6" s="334"/>
    </row>
    <row r="7" spans="1:11" ht="15" customHeight="1" x14ac:dyDescent="0.25">
      <c r="A7" s="72"/>
      <c r="B7" s="72"/>
      <c r="C7" s="72"/>
      <c r="D7" s="72"/>
      <c r="E7" s="72"/>
      <c r="F7" s="242"/>
      <c r="G7" s="242"/>
    </row>
    <row r="8" spans="1:11" ht="15.75" x14ac:dyDescent="0.25">
      <c r="A8" s="269" t="s">
        <v>345</v>
      </c>
      <c r="B8" s="67"/>
      <c r="C8" s="67"/>
      <c r="D8" s="67"/>
      <c r="E8" s="67"/>
      <c r="F8" s="243"/>
      <c r="G8" s="243"/>
    </row>
    <row r="9" spans="1:11" ht="9.75" customHeight="1" x14ac:dyDescent="0.25">
      <c r="A9" s="67"/>
      <c r="B9" s="67"/>
      <c r="C9" s="67"/>
      <c r="D9" s="67"/>
      <c r="E9" s="67"/>
      <c r="F9" s="243"/>
      <c r="G9" s="243"/>
    </row>
    <row r="10" spans="1:11" x14ac:dyDescent="0.25">
      <c r="A10" s="334" t="s">
        <v>1</v>
      </c>
      <c r="B10" s="334"/>
      <c r="C10" s="334"/>
      <c r="D10" s="334"/>
      <c r="E10" s="334"/>
      <c r="F10" s="334"/>
      <c r="G10" s="334"/>
    </row>
    <row r="11" spans="1:11" ht="16.5" thickBot="1" x14ac:dyDescent="0.3">
      <c r="A11" s="269" t="s">
        <v>346</v>
      </c>
      <c r="B11" s="67"/>
      <c r="C11" s="67"/>
      <c r="D11" s="67"/>
      <c r="E11" s="67"/>
      <c r="F11" s="243"/>
      <c r="G11" s="243"/>
    </row>
    <row r="12" spans="1:11" ht="36.75" thickBot="1" x14ac:dyDescent="0.3">
      <c r="A12" s="67"/>
      <c r="B12" s="67"/>
      <c r="C12" s="171" t="s">
        <v>348</v>
      </c>
      <c r="D12" s="171" t="s">
        <v>324</v>
      </c>
      <c r="E12" s="73" t="s">
        <v>347</v>
      </c>
      <c r="F12" s="249" t="s">
        <v>2</v>
      </c>
      <c r="G12" s="249" t="s">
        <v>3</v>
      </c>
    </row>
    <row r="13" spans="1:11" ht="15.75" x14ac:dyDescent="0.25">
      <c r="A13" s="67"/>
      <c r="B13" s="67"/>
      <c r="C13" s="82">
        <v>1</v>
      </c>
      <c r="D13" s="83">
        <v>2</v>
      </c>
      <c r="E13" s="84">
        <v>3</v>
      </c>
      <c r="F13" s="250">
        <v>4</v>
      </c>
      <c r="G13" s="251">
        <v>5</v>
      </c>
    </row>
    <row r="14" spans="1:11" x14ac:dyDescent="0.25">
      <c r="A14" s="74" t="s">
        <v>4</v>
      </c>
      <c r="B14" s="74"/>
      <c r="C14" s="75"/>
      <c r="D14" s="75"/>
      <c r="E14" s="75"/>
      <c r="F14" s="244"/>
      <c r="G14" s="244"/>
    </row>
    <row r="15" spans="1:11" x14ac:dyDescent="0.25">
      <c r="A15" s="337" t="s">
        <v>5</v>
      </c>
      <c r="B15" s="338"/>
      <c r="C15" s="77">
        <f>SUM(C35)</f>
        <v>5900733</v>
      </c>
      <c r="D15" s="77">
        <f>SUM(D35)</f>
        <v>6564114</v>
      </c>
      <c r="E15" s="77">
        <f>SUM(E35)</f>
        <v>6015969</v>
      </c>
      <c r="F15" s="174">
        <f>E15/C15*100</f>
        <v>101.95290991814068</v>
      </c>
      <c r="G15" s="174">
        <f>E15/D15*100</f>
        <v>91.649368063991574</v>
      </c>
    </row>
    <row r="16" spans="1:11" x14ac:dyDescent="0.25">
      <c r="A16" s="337" t="s">
        <v>6</v>
      </c>
      <c r="B16" s="338"/>
      <c r="C16" s="66">
        <f>C72</f>
        <v>5001514</v>
      </c>
      <c r="D16" s="66">
        <f>D72</f>
        <v>7727055</v>
      </c>
      <c r="E16" s="66">
        <f>E72</f>
        <v>7245494</v>
      </c>
      <c r="F16" s="174">
        <f>E16/C16*100</f>
        <v>144.86601457078797</v>
      </c>
      <c r="G16" s="174">
        <f>E16/D16*100</f>
        <v>93.767858517895888</v>
      </c>
      <c r="I16" s="237"/>
      <c r="K16" s="237"/>
    </row>
    <row r="17" spans="1:14" x14ac:dyDescent="0.25">
      <c r="A17" s="337" t="s">
        <v>7</v>
      </c>
      <c r="B17" s="338"/>
      <c r="C17" s="78">
        <f>SUM(C15-C16)</f>
        <v>899219</v>
      </c>
      <c r="D17" s="78">
        <f>SUM(D15-D16)</f>
        <v>-1162941</v>
      </c>
      <c r="E17" s="78">
        <f>SUM(E15-E16)</f>
        <v>-1229525</v>
      </c>
      <c r="F17" s="174">
        <f>E17/C17*100</f>
        <v>-136.73254235063982</v>
      </c>
      <c r="G17" s="174">
        <f>E17/D17*100</f>
        <v>105.72548392394798</v>
      </c>
      <c r="I17" s="237"/>
    </row>
    <row r="18" spans="1:14" x14ac:dyDescent="0.25">
      <c r="A18" s="354" t="s">
        <v>8</v>
      </c>
      <c r="B18" s="338"/>
      <c r="C18" s="11"/>
      <c r="D18" s="11"/>
      <c r="E18" s="11"/>
      <c r="F18" s="174"/>
      <c r="G18" s="174"/>
      <c r="H18" s="292"/>
      <c r="K18" s="237"/>
    </row>
    <row r="19" spans="1:14" x14ac:dyDescent="0.25">
      <c r="A19" s="352" t="s">
        <v>9</v>
      </c>
      <c r="B19" s="353"/>
      <c r="C19" s="76">
        <v>0</v>
      </c>
      <c r="D19" s="76">
        <f>D67</f>
        <v>200000</v>
      </c>
      <c r="E19" s="76">
        <f>E67</f>
        <v>158180</v>
      </c>
      <c r="F19" s="174">
        <v>0</v>
      </c>
      <c r="G19" s="174">
        <v>0</v>
      </c>
    </row>
    <row r="20" spans="1:14" x14ac:dyDescent="0.25">
      <c r="A20" s="352" t="s">
        <v>10</v>
      </c>
      <c r="B20" s="353"/>
      <c r="C20" s="76">
        <v>0</v>
      </c>
      <c r="D20" s="76">
        <v>0</v>
      </c>
      <c r="E20" s="76">
        <v>0</v>
      </c>
      <c r="F20" s="174">
        <v>0</v>
      </c>
      <c r="G20" s="174">
        <v>0</v>
      </c>
    </row>
    <row r="21" spans="1:14" x14ac:dyDescent="0.25">
      <c r="A21" s="337" t="s">
        <v>7</v>
      </c>
      <c r="B21" s="338"/>
      <c r="C21" s="76">
        <f>SUM(C19-C20)</f>
        <v>0</v>
      </c>
      <c r="D21" s="76">
        <f>SUM(D19-D20)</f>
        <v>200000</v>
      </c>
      <c r="E21" s="76">
        <f>SUM(E19-E20)</f>
        <v>158180</v>
      </c>
      <c r="F21" s="174">
        <v>0</v>
      </c>
      <c r="G21" s="174">
        <v>0</v>
      </c>
    </row>
    <row r="22" spans="1:14" x14ac:dyDescent="0.25">
      <c r="A22" s="354" t="s">
        <v>11</v>
      </c>
      <c r="B22" s="338"/>
      <c r="C22" s="77"/>
      <c r="D22" s="77">
        <f>D17+D21</f>
        <v>-962941</v>
      </c>
      <c r="E22" s="77">
        <f>E17+E21</f>
        <v>-1071345</v>
      </c>
      <c r="F22" s="174"/>
      <c r="G22" s="174"/>
      <c r="H22" s="292"/>
    </row>
    <row r="23" spans="1:14" x14ac:dyDescent="0.25">
      <c r="A23" s="337" t="s">
        <v>12</v>
      </c>
      <c r="B23" s="338"/>
      <c r="C23" s="76">
        <v>1694679</v>
      </c>
      <c r="D23" s="76">
        <v>1800893</v>
      </c>
      <c r="E23" s="76">
        <v>1800893</v>
      </c>
      <c r="F23" s="174">
        <v>0</v>
      </c>
      <c r="G23" s="174">
        <v>0</v>
      </c>
      <c r="H23" s="295"/>
    </row>
    <row r="24" spans="1:14" x14ac:dyDescent="0.25">
      <c r="A24" s="337" t="s">
        <v>248</v>
      </c>
      <c r="B24" s="347"/>
      <c r="C24" s="76">
        <f>C17+C23</f>
        <v>2593898</v>
      </c>
      <c r="D24" s="76">
        <f>D22+D23</f>
        <v>837952</v>
      </c>
      <c r="E24" s="76">
        <f>E22+E23</f>
        <v>729548</v>
      </c>
      <c r="F24" s="174">
        <v>0</v>
      </c>
      <c r="G24" s="174">
        <v>0</v>
      </c>
      <c r="H24" s="295"/>
      <c r="K24" s="237"/>
      <c r="L24" s="237"/>
    </row>
    <row r="25" spans="1:14" ht="15" customHeight="1" x14ac:dyDescent="0.25">
      <c r="A25" s="74"/>
      <c r="B25" s="229"/>
      <c r="C25" s="79"/>
      <c r="D25" s="79"/>
      <c r="E25" s="79"/>
      <c r="F25" s="245"/>
      <c r="G25" s="245"/>
    </row>
    <row r="26" spans="1:14" x14ac:dyDescent="0.25">
      <c r="A26" s="334" t="s">
        <v>13</v>
      </c>
      <c r="B26" s="334"/>
      <c r="C26" s="334"/>
      <c r="D26" s="334"/>
      <c r="E26" s="334"/>
      <c r="F26" s="334"/>
      <c r="G26" s="334"/>
    </row>
    <row r="27" spans="1:14" ht="12.75" customHeight="1" x14ac:dyDescent="0.25">
      <c r="A27" s="72"/>
      <c r="B27" s="80"/>
      <c r="C27" s="80"/>
      <c r="D27" s="80"/>
      <c r="E27" s="80"/>
      <c r="F27" s="252"/>
      <c r="G27" s="252"/>
    </row>
    <row r="28" spans="1:14" ht="25.5" customHeight="1" x14ac:dyDescent="0.25">
      <c r="A28" s="290" t="s">
        <v>387</v>
      </c>
      <c r="B28" s="290"/>
      <c r="C28" s="291">
        <f>E22</f>
        <v>-1071345</v>
      </c>
      <c r="D28" s="290" t="s">
        <v>388</v>
      </c>
      <c r="E28" s="47"/>
      <c r="F28" s="246"/>
      <c r="G28" s="246"/>
      <c r="H28" s="292"/>
      <c r="M28" s="237"/>
    </row>
    <row r="29" spans="1:14" ht="12.75" customHeight="1" x14ac:dyDescent="0.25">
      <c r="A29" s="269" t="s">
        <v>386</v>
      </c>
      <c r="B29" s="47"/>
      <c r="C29" s="47"/>
      <c r="D29" s="47"/>
      <c r="E29" s="47"/>
      <c r="F29" s="47"/>
      <c r="G29" s="47"/>
    </row>
    <row r="30" spans="1:14" x14ac:dyDescent="0.25">
      <c r="A30" s="334" t="s">
        <v>14</v>
      </c>
      <c r="B30" s="339"/>
      <c r="C30" s="339"/>
      <c r="D30" s="339"/>
      <c r="E30" s="339"/>
      <c r="F30" s="339"/>
      <c r="G30" s="339"/>
      <c r="M30" s="237"/>
      <c r="N30" s="287"/>
    </row>
    <row r="31" spans="1:14" x14ac:dyDescent="0.25">
      <c r="A31" s="335" t="s">
        <v>15</v>
      </c>
      <c r="B31" s="336"/>
      <c r="C31" s="336"/>
      <c r="D31" s="336"/>
      <c r="E31" s="336"/>
      <c r="F31" s="336"/>
      <c r="G31" s="336"/>
      <c r="N31" s="287"/>
    </row>
    <row r="32" spans="1:14" x14ac:dyDescent="0.25">
      <c r="A32" s="342" t="s">
        <v>16</v>
      </c>
      <c r="B32" s="343"/>
      <c r="C32" s="343"/>
      <c r="D32" s="343"/>
      <c r="E32" s="343"/>
      <c r="F32" s="343"/>
      <c r="G32" s="343"/>
      <c r="N32" s="287"/>
    </row>
    <row r="33" spans="1:7" ht="16.5" thickBot="1" x14ac:dyDescent="0.3">
      <c r="A33" s="344" t="s">
        <v>17</v>
      </c>
      <c r="B33" s="344"/>
      <c r="C33" s="344"/>
      <c r="D33" s="344"/>
      <c r="E33" s="344"/>
      <c r="F33" s="344"/>
      <c r="G33" s="344"/>
    </row>
    <row r="34" spans="1:7" ht="23.25" thickBot="1" x14ac:dyDescent="0.35">
      <c r="A34" s="18"/>
      <c r="B34" s="87" t="s">
        <v>18</v>
      </c>
      <c r="C34" s="87"/>
      <c r="D34" s="34"/>
      <c r="E34" s="34"/>
      <c r="F34" s="253"/>
      <c r="G34" s="254"/>
    </row>
    <row r="35" spans="1:7" ht="19.5" thickBot="1" x14ac:dyDescent="0.35">
      <c r="A35" s="20"/>
      <c r="B35" s="89" t="s">
        <v>19</v>
      </c>
      <c r="C35" s="91">
        <f>SUM(C37+C60)</f>
        <v>5900733</v>
      </c>
      <c r="D35" s="91">
        <f>SUM(D37+D60)</f>
        <v>6564114</v>
      </c>
      <c r="E35" s="91">
        <f>SUM(E37+E60)</f>
        <v>6015969</v>
      </c>
      <c r="F35" s="255">
        <f>E35/C35*100</f>
        <v>101.95290991814068</v>
      </c>
      <c r="G35" s="256">
        <f>SUM(E35/D35)*100</f>
        <v>91.649368063991574</v>
      </c>
    </row>
    <row r="36" spans="1:7" ht="45.75" thickBot="1" x14ac:dyDescent="0.3">
      <c r="A36" s="45" t="s">
        <v>20</v>
      </c>
      <c r="B36" s="46" t="s">
        <v>21</v>
      </c>
      <c r="C36" s="171" t="s">
        <v>348</v>
      </c>
      <c r="D36" s="171" t="s">
        <v>324</v>
      </c>
      <c r="E36" s="73" t="s">
        <v>347</v>
      </c>
      <c r="F36" s="258" t="s">
        <v>322</v>
      </c>
      <c r="G36" s="311" t="s">
        <v>323</v>
      </c>
    </row>
    <row r="37" spans="1:7" ht="15.75" thickTop="1" x14ac:dyDescent="0.25">
      <c r="A37" s="22">
        <v>6</v>
      </c>
      <c r="B37" s="176" t="s">
        <v>22</v>
      </c>
      <c r="C37" s="23">
        <f>SUM(C38+C42+C47+C51+C55+C58)</f>
        <v>5702307</v>
      </c>
      <c r="D37" s="23">
        <f>SUM(D38+D42+D47+D51+D55+D58)</f>
        <v>6196614</v>
      </c>
      <c r="E37" s="23">
        <f>SUM(E38+E42+E47+E51+E55+E58)</f>
        <v>5703239</v>
      </c>
      <c r="F37" s="259">
        <f>E37/C37*100</f>
        <v>100.01634426206796</v>
      </c>
      <c r="G37" s="259">
        <f>E37/D37*100</f>
        <v>92.03799042509344</v>
      </c>
    </row>
    <row r="38" spans="1:7" x14ac:dyDescent="0.25">
      <c r="A38" s="55">
        <v>61</v>
      </c>
      <c r="B38" s="177" t="s">
        <v>23</v>
      </c>
      <c r="C38" s="57">
        <f>SUM(C39:C41)</f>
        <v>3682179</v>
      </c>
      <c r="D38" s="57">
        <f>SUM(D39:D41)</f>
        <v>573000</v>
      </c>
      <c r="E38" s="57">
        <f>SUM(E39:E41)</f>
        <v>638176</v>
      </c>
      <c r="F38" s="259">
        <f t="shared" ref="F38:F43" si="0">E38/C38*100</f>
        <v>17.331476823913231</v>
      </c>
      <c r="G38" s="259">
        <f>E38/D38*100</f>
        <v>111.37452006980804</v>
      </c>
    </row>
    <row r="39" spans="1:7" x14ac:dyDescent="0.25">
      <c r="A39" s="7">
        <v>611</v>
      </c>
      <c r="B39" s="8" t="s">
        <v>24</v>
      </c>
      <c r="C39" s="233">
        <v>3604951</v>
      </c>
      <c r="D39" s="12">
        <v>400000</v>
      </c>
      <c r="E39" s="12">
        <v>502911</v>
      </c>
      <c r="F39" s="259">
        <f t="shared" si="0"/>
        <v>13.950564099206897</v>
      </c>
      <c r="G39" s="259">
        <f>E39/D39*100</f>
        <v>125.72775</v>
      </c>
    </row>
    <row r="40" spans="1:7" x14ac:dyDescent="0.25">
      <c r="A40" s="7">
        <v>613</v>
      </c>
      <c r="B40" s="8" t="s">
        <v>25</v>
      </c>
      <c r="C40" s="233">
        <v>61202</v>
      </c>
      <c r="D40" s="12">
        <v>150000</v>
      </c>
      <c r="E40" s="12">
        <v>110859</v>
      </c>
      <c r="F40" s="259">
        <f t="shared" si="0"/>
        <v>181.13623737786347</v>
      </c>
      <c r="G40" s="259">
        <f>E40/D40*100</f>
        <v>73.906000000000006</v>
      </c>
    </row>
    <row r="41" spans="1:7" x14ac:dyDescent="0.25">
      <c r="A41" s="7">
        <v>614</v>
      </c>
      <c r="B41" s="8" t="s">
        <v>26</v>
      </c>
      <c r="C41" s="233">
        <v>16026</v>
      </c>
      <c r="D41" s="12">
        <v>23000</v>
      </c>
      <c r="E41" s="12">
        <v>24406</v>
      </c>
      <c r="F41" s="259">
        <f t="shared" si="0"/>
        <v>152.29002870335705</v>
      </c>
      <c r="G41" s="259">
        <f>E41/D41*100</f>
        <v>106.11304347826088</v>
      </c>
    </row>
    <row r="42" spans="1:7" ht="24" x14ac:dyDescent="0.25">
      <c r="A42" s="58">
        <v>63</v>
      </c>
      <c r="B42" s="178" t="s">
        <v>27</v>
      </c>
      <c r="C42" s="59">
        <f>SUM(C43+C44+C45+C46)</f>
        <v>939379</v>
      </c>
      <c r="D42" s="59">
        <f>SUM(D43+D44+D45+D46)</f>
        <v>4538012</v>
      </c>
      <c r="E42" s="59">
        <f>SUM(E43+E44+E45+E46)</f>
        <v>4045111</v>
      </c>
      <c r="F42" s="259">
        <f t="shared" si="0"/>
        <v>430.61543849713485</v>
      </c>
      <c r="G42" s="259">
        <f t="shared" ref="G42:G46" si="1">E42/D42*100</f>
        <v>89.138393640210737</v>
      </c>
    </row>
    <row r="43" spans="1:7" ht="24" customHeight="1" x14ac:dyDescent="0.25">
      <c r="A43" s="24">
        <v>633</v>
      </c>
      <c r="B43" s="25" t="s">
        <v>28</v>
      </c>
      <c r="C43" s="26">
        <v>857184</v>
      </c>
      <c r="D43" s="26">
        <v>4327000</v>
      </c>
      <c r="E43" s="26">
        <v>3837099</v>
      </c>
      <c r="F43" s="259">
        <f t="shared" si="0"/>
        <v>447.64006327696268</v>
      </c>
      <c r="G43" s="259">
        <f t="shared" si="1"/>
        <v>88.678044834758495</v>
      </c>
    </row>
    <row r="44" spans="1:7" x14ac:dyDescent="0.25">
      <c r="A44" s="24">
        <v>634</v>
      </c>
      <c r="B44" s="25" t="s">
        <v>29</v>
      </c>
      <c r="C44" s="26">
        <v>6389</v>
      </c>
      <c r="D44" s="26">
        <v>24452</v>
      </c>
      <c r="E44" s="26">
        <v>24452</v>
      </c>
      <c r="F44" s="259">
        <f t="shared" ref="F44:F45" si="2">E44/C44*100</f>
        <v>382.72030051651274</v>
      </c>
      <c r="G44" s="259">
        <f t="shared" si="1"/>
        <v>100</v>
      </c>
    </row>
    <row r="45" spans="1:7" ht="24.75" x14ac:dyDescent="0.25">
      <c r="A45" s="24">
        <v>636</v>
      </c>
      <c r="B45" s="297" t="s">
        <v>287</v>
      </c>
      <c r="C45" s="26">
        <v>39600</v>
      </c>
      <c r="D45" s="26">
        <v>48000</v>
      </c>
      <c r="E45" s="26">
        <v>45000</v>
      </c>
      <c r="F45" s="259">
        <f t="shared" si="2"/>
        <v>113.63636363636364</v>
      </c>
      <c r="G45" s="259">
        <f>E45/D45*100</f>
        <v>93.75</v>
      </c>
    </row>
    <row r="46" spans="1:7" ht="24.75" x14ac:dyDescent="0.25">
      <c r="A46" s="273">
        <v>638</v>
      </c>
      <c r="B46" s="274" t="s">
        <v>280</v>
      </c>
      <c r="C46" s="275">
        <v>36206</v>
      </c>
      <c r="D46" s="275">
        <v>138560</v>
      </c>
      <c r="E46" s="275">
        <v>138560</v>
      </c>
      <c r="F46" s="259">
        <f>E46/C46*100</f>
        <v>382.69900016571842</v>
      </c>
      <c r="G46" s="259">
        <f t="shared" si="1"/>
        <v>100</v>
      </c>
    </row>
    <row r="47" spans="1:7" x14ac:dyDescent="0.25">
      <c r="A47" s="55">
        <v>64</v>
      </c>
      <c r="B47" s="177" t="s">
        <v>30</v>
      </c>
      <c r="C47" s="57">
        <f>SUM(C48+C49+C50)</f>
        <v>268439</v>
      </c>
      <c r="D47" s="57">
        <f>SUM(D48+D49+D50)</f>
        <v>395902</v>
      </c>
      <c r="E47" s="57">
        <f>SUM(E48+E49+E50)</f>
        <v>320317</v>
      </c>
      <c r="F47" s="259">
        <f t="shared" ref="F47:F69" si="3">E47/C47*100</f>
        <v>119.32580586278448</v>
      </c>
      <c r="G47" s="259">
        <f t="shared" ref="G47:G69" si="4">E47/D47*100</f>
        <v>80.908154038120557</v>
      </c>
    </row>
    <row r="48" spans="1:7" x14ac:dyDescent="0.25">
      <c r="A48" s="230">
        <v>641</v>
      </c>
      <c r="B48" s="231" t="s">
        <v>31</v>
      </c>
      <c r="C48" s="232">
        <v>212</v>
      </c>
      <c r="D48" s="232">
        <v>5300</v>
      </c>
      <c r="E48" s="232">
        <v>1509</v>
      </c>
      <c r="F48" s="259">
        <f t="shared" si="3"/>
        <v>711.79245283018872</v>
      </c>
      <c r="G48" s="259">
        <f t="shared" si="4"/>
        <v>28.471698113207548</v>
      </c>
    </row>
    <row r="49" spans="1:8" x14ac:dyDescent="0.25">
      <c r="A49" s="230">
        <v>641</v>
      </c>
      <c r="B49" s="231" t="s">
        <v>281</v>
      </c>
      <c r="C49" s="232">
        <v>1</v>
      </c>
      <c r="D49" s="232">
        <v>2</v>
      </c>
      <c r="E49" s="232">
        <v>2</v>
      </c>
      <c r="F49" s="259">
        <f t="shared" si="3"/>
        <v>200</v>
      </c>
      <c r="G49" s="259">
        <f t="shared" si="4"/>
        <v>100</v>
      </c>
    </row>
    <row r="50" spans="1:8" x14ac:dyDescent="0.25">
      <c r="A50" s="24">
        <v>642</v>
      </c>
      <c r="B50" s="25" t="s">
        <v>32</v>
      </c>
      <c r="C50" s="26">
        <v>268226</v>
      </c>
      <c r="D50" s="26">
        <v>390600</v>
      </c>
      <c r="E50" s="26">
        <v>318806</v>
      </c>
      <c r="F50" s="259">
        <f t="shared" si="3"/>
        <v>118.85723233392736</v>
      </c>
      <c r="G50" s="259">
        <f t="shared" si="4"/>
        <v>81.619559651817724</v>
      </c>
    </row>
    <row r="51" spans="1:8" ht="25.5" customHeight="1" x14ac:dyDescent="0.25">
      <c r="A51" s="58">
        <v>65</v>
      </c>
      <c r="B51" s="178" t="s">
        <v>35</v>
      </c>
      <c r="C51" s="59">
        <f>SUM(C52+C53+C54)</f>
        <v>731514</v>
      </c>
      <c r="D51" s="59">
        <f>SUM(D52+D53+D54)</f>
        <v>614780</v>
      </c>
      <c r="E51" s="59">
        <f>SUM(E52+E53+E54)</f>
        <v>618565</v>
      </c>
      <c r="F51" s="259">
        <f t="shared" si="3"/>
        <v>84.55955730170578</v>
      </c>
      <c r="G51" s="259">
        <f t="shared" si="4"/>
        <v>100.61566739321384</v>
      </c>
    </row>
    <row r="52" spans="1:8" ht="24.75" customHeight="1" x14ac:dyDescent="0.25">
      <c r="A52" s="62">
        <v>651</v>
      </c>
      <c r="B52" s="27" t="s">
        <v>36</v>
      </c>
      <c r="C52" s="31">
        <v>116210</v>
      </c>
      <c r="D52" s="31">
        <v>152100</v>
      </c>
      <c r="E52" s="31">
        <v>150455</v>
      </c>
      <c r="F52" s="259">
        <f t="shared" si="3"/>
        <v>129.46820411324327</v>
      </c>
      <c r="G52" s="259">
        <f t="shared" si="4"/>
        <v>98.918474687705455</v>
      </c>
    </row>
    <row r="53" spans="1:8" ht="12.75" customHeight="1" x14ac:dyDescent="0.25">
      <c r="A53" s="24">
        <v>652</v>
      </c>
      <c r="B53" s="25" t="s">
        <v>37</v>
      </c>
      <c r="C53" s="26">
        <v>291237</v>
      </c>
      <c r="D53" s="26">
        <v>47680</v>
      </c>
      <c r="E53" s="26">
        <v>28228</v>
      </c>
      <c r="F53" s="259">
        <f t="shared" si="3"/>
        <v>9.6924497917503611</v>
      </c>
      <c r="G53" s="259">
        <f t="shared" si="4"/>
        <v>59.20302013422819</v>
      </c>
    </row>
    <row r="54" spans="1:8" x14ac:dyDescent="0.25">
      <c r="A54" s="24">
        <v>653</v>
      </c>
      <c r="B54" s="27" t="s">
        <v>40</v>
      </c>
      <c r="C54" s="26">
        <v>324067</v>
      </c>
      <c r="D54" s="26">
        <v>415000</v>
      </c>
      <c r="E54" s="26">
        <v>439882</v>
      </c>
      <c r="F54" s="259">
        <f t="shared" si="3"/>
        <v>135.73798010905151</v>
      </c>
      <c r="G54" s="259">
        <f t="shared" si="4"/>
        <v>105.99566265060241</v>
      </c>
    </row>
    <row r="55" spans="1:8" x14ac:dyDescent="0.25">
      <c r="A55" s="60">
        <v>66</v>
      </c>
      <c r="B55" s="177" t="s">
        <v>34</v>
      </c>
      <c r="C55" s="61">
        <f>SUM(C56+C57)</f>
        <v>80796</v>
      </c>
      <c r="D55" s="61">
        <f>SUM(D56+D57)</f>
        <v>73920</v>
      </c>
      <c r="E55" s="61">
        <f>SUM(E56+E57)</f>
        <v>81070</v>
      </c>
      <c r="F55" s="259">
        <f t="shared" si="3"/>
        <v>100.33912569929204</v>
      </c>
      <c r="G55" s="259">
        <f t="shared" si="4"/>
        <v>109.67261904761905</v>
      </c>
    </row>
    <row r="56" spans="1:8" x14ac:dyDescent="0.25">
      <c r="A56" s="28">
        <v>661</v>
      </c>
      <c r="B56" s="25" t="s">
        <v>43</v>
      </c>
      <c r="C56" s="30">
        <v>80296</v>
      </c>
      <c r="D56" s="30">
        <v>73920</v>
      </c>
      <c r="E56" s="30">
        <v>81070</v>
      </c>
      <c r="F56" s="259">
        <f t="shared" si="3"/>
        <v>100.96393344624887</v>
      </c>
      <c r="G56" s="259">
        <f t="shared" si="4"/>
        <v>109.67261904761905</v>
      </c>
      <c r="H56" s="292"/>
    </row>
    <row r="57" spans="1:8" x14ac:dyDescent="0.25">
      <c r="A57" s="230">
        <v>663</v>
      </c>
      <c r="B57" s="231" t="s">
        <v>349</v>
      </c>
      <c r="C57" s="232">
        <v>500</v>
      </c>
      <c r="D57" s="232">
        <v>0</v>
      </c>
      <c r="E57" s="232">
        <v>0</v>
      </c>
      <c r="F57" s="259">
        <f>E57/C57*100</f>
        <v>0</v>
      </c>
      <c r="G57" s="259" t="e">
        <f>E57/D57*100</f>
        <v>#DIV/0!</v>
      </c>
      <c r="H57" s="292"/>
    </row>
    <row r="58" spans="1:8" x14ac:dyDescent="0.25">
      <c r="A58" s="60">
        <v>68</v>
      </c>
      <c r="B58" s="177" t="s">
        <v>249</v>
      </c>
      <c r="C58" s="61">
        <f>SUM(C59)</f>
        <v>0</v>
      </c>
      <c r="D58" s="61">
        <f>SUM(D59)</f>
        <v>1000</v>
      </c>
      <c r="E58" s="61">
        <f>SUM(E59)</f>
        <v>0</v>
      </c>
      <c r="F58" s="259" t="e">
        <f t="shared" si="3"/>
        <v>#DIV/0!</v>
      </c>
      <c r="G58" s="259">
        <f t="shared" si="4"/>
        <v>0</v>
      </c>
    </row>
    <row r="59" spans="1:8" x14ac:dyDescent="0.25">
      <c r="A59" s="28">
        <v>681</v>
      </c>
      <c r="B59" s="25" t="s">
        <v>327</v>
      </c>
      <c r="C59" s="30">
        <v>0</v>
      </c>
      <c r="D59" s="30">
        <v>1000</v>
      </c>
      <c r="E59" s="30">
        <v>0</v>
      </c>
      <c r="F59" s="259" t="e">
        <f>E59/C59*100</f>
        <v>#DIV/0!</v>
      </c>
      <c r="G59" s="259">
        <f>E59/D59*100</f>
        <v>0</v>
      </c>
    </row>
    <row r="60" spans="1:8" x14ac:dyDescent="0.25">
      <c r="A60" s="48">
        <v>7</v>
      </c>
      <c r="B60" s="179" t="s">
        <v>44</v>
      </c>
      <c r="C60" s="49">
        <f>SUM(C61+C63)</f>
        <v>198426</v>
      </c>
      <c r="D60" s="49">
        <f>SUM(D61+D63)</f>
        <v>367500</v>
      </c>
      <c r="E60" s="49">
        <f>SUM(E61+E63)</f>
        <v>312730</v>
      </c>
      <c r="F60" s="259">
        <f t="shared" si="3"/>
        <v>157.60535413705864</v>
      </c>
      <c r="G60" s="259">
        <f t="shared" si="4"/>
        <v>85.096598639455777</v>
      </c>
    </row>
    <row r="61" spans="1:8" ht="19.5" customHeight="1" x14ac:dyDescent="0.25">
      <c r="A61" s="55">
        <v>71</v>
      </c>
      <c r="B61" s="177" t="s">
        <v>45</v>
      </c>
      <c r="C61" s="57">
        <f>SUM(C62)</f>
        <v>198426</v>
      </c>
      <c r="D61" s="57">
        <f t="shared" ref="D61:E61" si="5">SUM(D62)</f>
        <v>292500</v>
      </c>
      <c r="E61" s="57">
        <f t="shared" si="5"/>
        <v>251230</v>
      </c>
      <c r="F61" s="259">
        <f t="shared" si="3"/>
        <v>126.61143196960076</v>
      </c>
      <c r="G61" s="259">
        <f t="shared" si="4"/>
        <v>85.890598290598291</v>
      </c>
    </row>
    <row r="62" spans="1:8" ht="24.75" x14ac:dyDescent="0.25">
      <c r="A62" s="24">
        <v>711</v>
      </c>
      <c r="B62" s="27" t="s">
        <v>46</v>
      </c>
      <c r="C62" s="26">
        <v>198426</v>
      </c>
      <c r="D62" s="26">
        <v>292500</v>
      </c>
      <c r="E62" s="26">
        <v>251230</v>
      </c>
      <c r="F62" s="259">
        <f t="shared" si="3"/>
        <v>126.61143196960076</v>
      </c>
      <c r="G62" s="259">
        <f t="shared" si="4"/>
        <v>85.890598290598291</v>
      </c>
    </row>
    <row r="63" spans="1:8" x14ac:dyDescent="0.25">
      <c r="A63" s="55">
        <v>72</v>
      </c>
      <c r="B63" s="177" t="s">
        <v>357</v>
      </c>
      <c r="C63" s="57">
        <f>SUM(C64+C65)</f>
        <v>0</v>
      </c>
      <c r="D63" s="57">
        <f>SUM(D64+D65)</f>
        <v>75000</v>
      </c>
      <c r="E63" s="57">
        <f>SUM(E64+E65)</f>
        <v>61500</v>
      </c>
      <c r="F63" s="259" t="e">
        <f t="shared" si="3"/>
        <v>#DIV/0!</v>
      </c>
      <c r="G63" s="259">
        <f t="shared" si="4"/>
        <v>82</v>
      </c>
    </row>
    <row r="64" spans="1:8" x14ac:dyDescent="0.25">
      <c r="A64" s="24">
        <v>721</v>
      </c>
      <c r="B64" s="27" t="s">
        <v>358</v>
      </c>
      <c r="C64" s="26">
        <v>0</v>
      </c>
      <c r="D64" s="26">
        <v>75000</v>
      </c>
      <c r="E64" s="26">
        <v>37500</v>
      </c>
      <c r="F64" s="259" t="e">
        <f t="shared" si="3"/>
        <v>#DIV/0!</v>
      </c>
      <c r="G64" s="259">
        <f t="shared" si="4"/>
        <v>50</v>
      </c>
    </row>
    <row r="65" spans="1:12" x14ac:dyDescent="0.25">
      <c r="A65" s="312">
        <v>722</v>
      </c>
      <c r="B65" s="313" t="s">
        <v>364</v>
      </c>
      <c r="C65" s="314">
        <f>C66</f>
        <v>0</v>
      </c>
      <c r="D65" s="314">
        <f t="shared" ref="D65:E65" si="6">D66</f>
        <v>0</v>
      </c>
      <c r="E65" s="314">
        <f t="shared" si="6"/>
        <v>24000</v>
      </c>
      <c r="F65" s="259" t="e">
        <f t="shared" si="3"/>
        <v>#DIV/0!</v>
      </c>
      <c r="G65" s="259" t="e">
        <f t="shared" si="4"/>
        <v>#DIV/0!</v>
      </c>
    </row>
    <row r="66" spans="1:12" x14ac:dyDescent="0.25">
      <c r="A66" s="15">
        <v>7223</v>
      </c>
      <c r="B66" s="9" t="s">
        <v>365</v>
      </c>
      <c r="C66" s="12">
        <v>0</v>
      </c>
      <c r="D66" s="12">
        <v>0</v>
      </c>
      <c r="E66" s="12">
        <v>24000</v>
      </c>
      <c r="F66" s="259" t="e">
        <f t="shared" si="3"/>
        <v>#DIV/0!</v>
      </c>
      <c r="G66" s="259" t="e">
        <f t="shared" si="4"/>
        <v>#DIV/0!</v>
      </c>
    </row>
    <row r="67" spans="1:12" x14ac:dyDescent="0.25">
      <c r="A67" s="48">
        <v>8</v>
      </c>
      <c r="B67" s="179" t="s">
        <v>47</v>
      </c>
      <c r="C67" s="49">
        <f t="shared" ref="C67:E68" si="7">SUM(C68)</f>
        <v>0</v>
      </c>
      <c r="D67" s="49">
        <f t="shared" si="7"/>
        <v>200000</v>
      </c>
      <c r="E67" s="49">
        <f t="shared" si="7"/>
        <v>158180</v>
      </c>
      <c r="F67" s="259" t="e">
        <f t="shared" si="3"/>
        <v>#DIV/0!</v>
      </c>
      <c r="G67" s="259">
        <f t="shared" si="4"/>
        <v>79.09</v>
      </c>
    </row>
    <row r="68" spans="1:12" ht="17.25" customHeight="1" x14ac:dyDescent="0.25">
      <c r="A68" s="55">
        <v>84</v>
      </c>
      <c r="B68" s="177" t="s">
        <v>48</v>
      </c>
      <c r="C68" s="57">
        <f t="shared" si="7"/>
        <v>0</v>
      </c>
      <c r="D68" s="57">
        <f t="shared" si="7"/>
        <v>200000</v>
      </c>
      <c r="E68" s="57">
        <f t="shared" si="7"/>
        <v>158180</v>
      </c>
      <c r="F68" s="259" t="e">
        <f t="shared" si="3"/>
        <v>#DIV/0!</v>
      </c>
      <c r="G68" s="259">
        <f t="shared" si="4"/>
        <v>79.09</v>
      </c>
    </row>
    <row r="69" spans="1:12" ht="24.75" x14ac:dyDescent="0.25">
      <c r="A69" s="24">
        <v>847</v>
      </c>
      <c r="B69" s="27" t="s">
        <v>381</v>
      </c>
      <c r="C69" s="26">
        <v>0</v>
      </c>
      <c r="D69" s="26">
        <v>200000</v>
      </c>
      <c r="E69" s="26">
        <v>158180</v>
      </c>
      <c r="F69" s="259" t="e">
        <f t="shared" si="3"/>
        <v>#DIV/0!</v>
      </c>
      <c r="G69" s="259">
        <f t="shared" si="4"/>
        <v>79.09</v>
      </c>
    </row>
    <row r="70" spans="1:12" ht="26.25" customHeight="1" thickBot="1" x14ac:dyDescent="0.3">
      <c r="A70" s="5"/>
      <c r="B70" s="3"/>
      <c r="C70" s="4"/>
      <c r="D70" s="4"/>
      <c r="E70" s="4"/>
      <c r="F70" s="260"/>
      <c r="G70" s="260"/>
    </row>
    <row r="71" spans="1:12" ht="19.5" customHeight="1" thickBot="1" x14ac:dyDescent="0.35">
      <c r="A71" s="19"/>
      <c r="B71" s="87" t="s">
        <v>49</v>
      </c>
      <c r="C71" s="92"/>
      <c r="D71" s="34"/>
      <c r="E71" s="34"/>
      <c r="F71" s="266"/>
      <c r="G71" s="266"/>
    </row>
    <row r="72" spans="1:12" ht="19.5" thickBot="1" x14ac:dyDescent="0.35">
      <c r="A72" s="35"/>
      <c r="B72" s="89" t="s">
        <v>50</v>
      </c>
      <c r="C72" s="91">
        <f>SUM(C74+C99+C111)</f>
        <v>5001514</v>
      </c>
      <c r="D72" s="91">
        <f>SUM(D74+D99+D111+D115)</f>
        <v>7727055</v>
      </c>
      <c r="E72" s="91">
        <f>SUM(E74+E99+E111)</f>
        <v>7245494</v>
      </c>
      <c r="F72" s="255">
        <f>E72/C72*100</f>
        <v>144.86601457078797</v>
      </c>
      <c r="G72" s="256">
        <f>E72/D72*100</f>
        <v>93.767858517895888</v>
      </c>
    </row>
    <row r="73" spans="1:12" ht="45.75" thickBot="1" x14ac:dyDescent="0.3">
      <c r="A73" s="17" t="s">
        <v>20</v>
      </c>
      <c r="B73" s="16" t="s">
        <v>51</v>
      </c>
      <c r="C73" s="171" t="s">
        <v>348</v>
      </c>
      <c r="D73" s="171" t="s">
        <v>324</v>
      </c>
      <c r="E73" s="73" t="s">
        <v>347</v>
      </c>
      <c r="F73" s="258" t="s">
        <v>322</v>
      </c>
      <c r="G73" s="311" t="s">
        <v>323</v>
      </c>
    </row>
    <row r="74" spans="1:12" ht="15.75" thickTop="1" x14ac:dyDescent="0.25">
      <c r="A74" s="22">
        <v>3</v>
      </c>
      <c r="B74" s="176" t="s">
        <v>52</v>
      </c>
      <c r="C74" s="23">
        <f>SUM(C75+C79+C85+C88+C90+C92+C94)</f>
        <v>3142377</v>
      </c>
      <c r="D74" s="23">
        <f>SUM(D75+D79+D85+D88+D90+D92+D94)</f>
        <v>4139637</v>
      </c>
      <c r="E74" s="23">
        <f>SUM(E75+E79+E85+E88+E90+E92+E94)</f>
        <v>3971820</v>
      </c>
      <c r="F74" s="259">
        <f t="shared" ref="F74:F82" si="8">E74/C74*100</f>
        <v>126.39540067916739</v>
      </c>
      <c r="G74" s="259">
        <f t="shared" ref="G74:G82" si="9">E74/D74*100</f>
        <v>95.946093824168642</v>
      </c>
      <c r="K74" s="237"/>
    </row>
    <row r="75" spans="1:12" x14ac:dyDescent="0.25">
      <c r="A75" s="55">
        <v>31</v>
      </c>
      <c r="B75" s="177" t="s">
        <v>53</v>
      </c>
      <c r="C75" s="57">
        <f>SUM(C76+C77+C78)</f>
        <v>919531</v>
      </c>
      <c r="D75" s="57">
        <f>SUM(D76+D77+D78)</f>
        <v>1148473</v>
      </c>
      <c r="E75" s="57">
        <f>SUM(E76+E77+E78)</f>
        <v>1147900</v>
      </c>
      <c r="F75" s="259">
        <f t="shared" si="8"/>
        <v>124.83537803510703</v>
      </c>
      <c r="G75" s="259">
        <f t="shared" si="9"/>
        <v>99.950107664699132</v>
      </c>
      <c r="K75" s="287"/>
    </row>
    <row r="76" spans="1:12" x14ac:dyDescent="0.25">
      <c r="A76" s="63">
        <v>311</v>
      </c>
      <c r="B76" s="64" t="s">
        <v>54</v>
      </c>
      <c r="C76" s="65">
        <v>748095</v>
      </c>
      <c r="D76" s="65">
        <v>909416</v>
      </c>
      <c r="E76" s="65">
        <v>908927</v>
      </c>
      <c r="F76" s="259">
        <f t="shared" si="8"/>
        <v>121.49887380613424</v>
      </c>
      <c r="G76" s="259">
        <f t="shared" si="9"/>
        <v>99.946229228427924</v>
      </c>
    </row>
    <row r="77" spans="1:12" x14ac:dyDescent="0.25">
      <c r="A77" s="24">
        <v>312</v>
      </c>
      <c r="B77" s="25" t="s">
        <v>55</v>
      </c>
      <c r="C77" s="26">
        <v>48000</v>
      </c>
      <c r="D77" s="26">
        <v>89000</v>
      </c>
      <c r="E77" s="26">
        <v>89000</v>
      </c>
      <c r="F77" s="259">
        <f t="shared" si="8"/>
        <v>185.41666666666669</v>
      </c>
      <c r="G77" s="259">
        <f t="shared" si="9"/>
        <v>100</v>
      </c>
      <c r="K77" s="237"/>
      <c r="L77" s="237"/>
    </row>
    <row r="78" spans="1:12" x14ac:dyDescent="0.25">
      <c r="A78" s="24">
        <v>313</v>
      </c>
      <c r="B78" s="25" t="s">
        <v>56</v>
      </c>
      <c r="C78" s="26">
        <v>123436</v>
      </c>
      <c r="D78" s="26">
        <v>150057</v>
      </c>
      <c r="E78" s="26">
        <v>149973</v>
      </c>
      <c r="F78" s="259">
        <f t="shared" si="8"/>
        <v>121.49859036261705</v>
      </c>
      <c r="G78" s="259">
        <f t="shared" si="9"/>
        <v>99.944021271916668</v>
      </c>
      <c r="K78" s="237"/>
      <c r="L78" s="237"/>
    </row>
    <row r="79" spans="1:12" x14ac:dyDescent="0.25">
      <c r="A79" s="55">
        <v>32</v>
      </c>
      <c r="B79" s="177" t="s">
        <v>57</v>
      </c>
      <c r="C79" s="57">
        <f>SUM(C80+C81+C82+C83)</f>
        <v>1005589</v>
      </c>
      <c r="D79" s="57">
        <f>SUM(D80+D81+D82+D83)</f>
        <v>1767914</v>
      </c>
      <c r="E79" s="57">
        <f>SUM(E80+E81+E82+E83)</f>
        <v>1673662</v>
      </c>
      <c r="F79" s="259">
        <f t="shared" si="8"/>
        <v>166.43598925604795</v>
      </c>
      <c r="G79" s="259">
        <f t="shared" si="9"/>
        <v>94.668745199144297</v>
      </c>
    </row>
    <row r="80" spans="1:12" x14ac:dyDescent="0.25">
      <c r="A80" s="24">
        <v>321</v>
      </c>
      <c r="B80" s="25" t="s">
        <v>58</v>
      </c>
      <c r="C80" s="26">
        <v>16629</v>
      </c>
      <c r="D80" s="26">
        <v>27444</v>
      </c>
      <c r="E80" s="26">
        <v>19089</v>
      </c>
      <c r="F80" s="259">
        <f t="shared" si="8"/>
        <v>114.79343315893919</v>
      </c>
      <c r="G80" s="259">
        <f t="shared" si="9"/>
        <v>69.556187144731084</v>
      </c>
    </row>
    <row r="81" spans="1:7" x14ac:dyDescent="0.25">
      <c r="A81" s="24">
        <v>322</v>
      </c>
      <c r="B81" s="25" t="s">
        <v>59</v>
      </c>
      <c r="C81" s="26">
        <v>286591</v>
      </c>
      <c r="D81" s="26">
        <v>642550</v>
      </c>
      <c r="E81" s="26">
        <v>613675</v>
      </c>
      <c r="F81" s="259">
        <f t="shared" si="8"/>
        <v>214.12919456647276</v>
      </c>
      <c r="G81" s="259">
        <f t="shared" si="9"/>
        <v>95.506186289004745</v>
      </c>
    </row>
    <row r="82" spans="1:7" x14ac:dyDescent="0.25">
      <c r="A82" s="24">
        <v>323</v>
      </c>
      <c r="B82" s="25" t="s">
        <v>60</v>
      </c>
      <c r="C82" s="26">
        <v>563950</v>
      </c>
      <c r="D82" s="26">
        <v>738980</v>
      </c>
      <c r="E82" s="26">
        <v>722985</v>
      </c>
      <c r="F82" s="259">
        <f t="shared" si="8"/>
        <v>128.20019505275292</v>
      </c>
      <c r="G82" s="259">
        <f t="shared" si="9"/>
        <v>97.835530054940591</v>
      </c>
    </row>
    <row r="83" spans="1:7" x14ac:dyDescent="0.25">
      <c r="A83" s="24">
        <v>329</v>
      </c>
      <c r="B83" s="25" t="s">
        <v>61</v>
      </c>
      <c r="C83" s="26">
        <v>138419</v>
      </c>
      <c r="D83" s="26">
        <v>358940</v>
      </c>
      <c r="E83" s="26">
        <v>317913</v>
      </c>
      <c r="F83" s="259">
        <f t="shared" ref="F83:F87" si="10">E83/C83*100</f>
        <v>229.67439441117187</v>
      </c>
      <c r="G83" s="259">
        <f t="shared" ref="G83:G87" si="11">E83/D83*100</f>
        <v>88.569955981501096</v>
      </c>
    </row>
    <row r="84" spans="1:7" x14ac:dyDescent="0.25">
      <c r="A84" s="24">
        <v>3299</v>
      </c>
      <c r="B84" s="25" t="s">
        <v>61</v>
      </c>
      <c r="C84" s="26">
        <v>81530</v>
      </c>
      <c r="D84" s="26">
        <v>239200</v>
      </c>
      <c r="E84" s="26">
        <v>220063</v>
      </c>
      <c r="F84" s="261">
        <f t="shared" si="10"/>
        <v>269.91659511836133</v>
      </c>
      <c r="G84" s="261">
        <f t="shared" si="11"/>
        <v>91.999581939799342</v>
      </c>
    </row>
    <row r="85" spans="1:7" x14ac:dyDescent="0.25">
      <c r="A85" s="55">
        <v>34</v>
      </c>
      <c r="B85" s="177" t="s">
        <v>62</v>
      </c>
      <c r="C85" s="57">
        <f>SUM(C86+C87)</f>
        <v>6829</v>
      </c>
      <c r="D85" s="57">
        <f>SUM(D86+D87)</f>
        <v>8530</v>
      </c>
      <c r="E85" s="57">
        <f>SUM(E86+E87)</f>
        <v>8174</v>
      </c>
      <c r="F85" s="259">
        <f t="shared" si="10"/>
        <v>119.69541660565237</v>
      </c>
      <c r="G85" s="259">
        <f t="shared" si="11"/>
        <v>95.826494724501757</v>
      </c>
    </row>
    <row r="86" spans="1:7" x14ac:dyDescent="0.25">
      <c r="A86" s="24">
        <v>342</v>
      </c>
      <c r="B86" s="25" t="s">
        <v>63</v>
      </c>
      <c r="C86" s="26">
        <v>0</v>
      </c>
      <c r="D86" s="26">
        <v>0</v>
      </c>
      <c r="E86" s="26">
        <v>0</v>
      </c>
      <c r="F86" s="259" t="e">
        <f t="shared" si="10"/>
        <v>#DIV/0!</v>
      </c>
      <c r="G86" s="259" t="e">
        <f t="shared" si="11"/>
        <v>#DIV/0!</v>
      </c>
    </row>
    <row r="87" spans="1:7" x14ac:dyDescent="0.25">
      <c r="A87" s="24">
        <v>343</v>
      </c>
      <c r="B87" s="25" t="s">
        <v>64</v>
      </c>
      <c r="C87" s="26">
        <v>6829</v>
      </c>
      <c r="D87" s="26">
        <v>8530</v>
      </c>
      <c r="E87" s="26">
        <v>8174</v>
      </c>
      <c r="F87" s="259">
        <f t="shared" si="10"/>
        <v>119.69541660565237</v>
      </c>
      <c r="G87" s="259">
        <f t="shared" si="11"/>
        <v>95.826494724501757</v>
      </c>
    </row>
    <row r="88" spans="1:7" x14ac:dyDescent="0.25">
      <c r="A88" s="55">
        <v>35</v>
      </c>
      <c r="B88" s="177" t="s">
        <v>65</v>
      </c>
      <c r="C88" s="57">
        <f t="shared" ref="C88:E88" si="12">SUM(C89)</f>
        <v>43826</v>
      </c>
      <c r="D88" s="57">
        <f t="shared" si="12"/>
        <v>75000</v>
      </c>
      <c r="E88" s="57">
        <f t="shared" si="12"/>
        <v>75088</v>
      </c>
      <c r="F88" s="259">
        <f t="shared" ref="F88:F95" si="13">E88/C88*100</f>
        <v>171.33208597636107</v>
      </c>
      <c r="G88" s="259">
        <f t="shared" ref="G88:G95" si="14">E88/D88*100</f>
        <v>100.11733333333332</v>
      </c>
    </row>
    <row r="89" spans="1:7" x14ac:dyDescent="0.25">
      <c r="A89" s="24">
        <v>352</v>
      </c>
      <c r="B89" s="25" t="s">
        <v>66</v>
      </c>
      <c r="C89" s="26">
        <v>43826</v>
      </c>
      <c r="D89" s="26">
        <v>75000</v>
      </c>
      <c r="E89" s="26">
        <v>75088</v>
      </c>
      <c r="F89" s="259">
        <f t="shared" si="13"/>
        <v>171.33208597636107</v>
      </c>
      <c r="G89" s="259">
        <f t="shared" si="14"/>
        <v>100.11733333333332</v>
      </c>
    </row>
    <row r="90" spans="1:7" x14ac:dyDescent="0.25">
      <c r="A90" s="60">
        <v>36</v>
      </c>
      <c r="B90" s="177" t="s">
        <v>67</v>
      </c>
      <c r="C90" s="61">
        <f>SUM(C91)</f>
        <v>51636</v>
      </c>
      <c r="D90" s="61">
        <f>SUM(D91)</f>
        <v>107000</v>
      </c>
      <c r="E90" s="61">
        <f>SUM(E91)</f>
        <v>84139</v>
      </c>
      <c r="F90" s="259">
        <f t="shared" si="13"/>
        <v>162.94639398869006</v>
      </c>
      <c r="G90" s="259">
        <f t="shared" si="14"/>
        <v>78.634579439252335</v>
      </c>
    </row>
    <row r="91" spans="1:7" x14ac:dyDescent="0.25">
      <c r="A91" s="28">
        <v>363</v>
      </c>
      <c r="B91" s="25" t="s">
        <v>68</v>
      </c>
      <c r="C91" s="30">
        <v>51636</v>
      </c>
      <c r="D91" s="30">
        <v>107000</v>
      </c>
      <c r="E91" s="30">
        <v>84139</v>
      </c>
      <c r="F91" s="259">
        <f t="shared" si="13"/>
        <v>162.94639398869006</v>
      </c>
      <c r="G91" s="259">
        <f t="shared" si="14"/>
        <v>78.634579439252335</v>
      </c>
    </row>
    <row r="92" spans="1:7" ht="27" customHeight="1" x14ac:dyDescent="0.25">
      <c r="A92" s="58">
        <v>37</v>
      </c>
      <c r="B92" s="178" t="s">
        <v>69</v>
      </c>
      <c r="C92" s="59">
        <f>SUM(C93)</f>
        <v>251797</v>
      </c>
      <c r="D92" s="59">
        <f>SUM(D93)</f>
        <v>278562</v>
      </c>
      <c r="E92" s="59">
        <f>SUM(E93)</f>
        <v>261487</v>
      </c>
      <c r="F92" s="259">
        <f t="shared" si="13"/>
        <v>103.84833814541079</v>
      </c>
      <c r="G92" s="259">
        <f t="shared" si="14"/>
        <v>93.870305353924806</v>
      </c>
    </row>
    <row r="93" spans="1:7" x14ac:dyDescent="0.25">
      <c r="A93" s="24">
        <v>372</v>
      </c>
      <c r="B93" s="25" t="s">
        <v>70</v>
      </c>
      <c r="C93" s="26">
        <v>251797</v>
      </c>
      <c r="D93" s="26">
        <v>278562</v>
      </c>
      <c r="E93" s="26">
        <v>261487</v>
      </c>
      <c r="F93" s="259">
        <f t="shared" si="13"/>
        <v>103.84833814541079</v>
      </c>
      <c r="G93" s="259">
        <f t="shared" si="14"/>
        <v>93.870305353924806</v>
      </c>
    </row>
    <row r="94" spans="1:7" x14ac:dyDescent="0.25">
      <c r="A94" s="55">
        <v>38</v>
      </c>
      <c r="B94" s="177" t="s">
        <v>71</v>
      </c>
      <c r="C94" s="57">
        <f>SUM(C95+C96+C97+C98)</f>
        <v>863169</v>
      </c>
      <c r="D94" s="57">
        <f>SUM(D95+D96+D97+D98)</f>
        <v>754158</v>
      </c>
      <c r="E94" s="57">
        <f>SUM(E95+E96+E97+E98)</f>
        <v>721370</v>
      </c>
      <c r="F94" s="259">
        <f t="shared" si="13"/>
        <v>83.572278429832394</v>
      </c>
      <c r="G94" s="259">
        <f t="shared" si="14"/>
        <v>95.652369927787021</v>
      </c>
    </row>
    <row r="95" spans="1:7" x14ac:dyDescent="0.25">
      <c r="A95" s="24">
        <v>381</v>
      </c>
      <c r="B95" s="25" t="s">
        <v>72</v>
      </c>
      <c r="C95" s="26">
        <v>478169</v>
      </c>
      <c r="D95" s="26">
        <v>401408</v>
      </c>
      <c r="E95" s="26">
        <v>387571</v>
      </c>
      <c r="F95" s="259">
        <f t="shared" si="13"/>
        <v>81.053142299061633</v>
      </c>
      <c r="G95" s="259">
        <f t="shared" si="14"/>
        <v>96.552883848852048</v>
      </c>
    </row>
    <row r="96" spans="1:7" x14ac:dyDescent="0.25">
      <c r="A96" s="39">
        <v>382</v>
      </c>
      <c r="B96" s="25" t="s">
        <v>73</v>
      </c>
      <c r="C96" s="26">
        <v>385000</v>
      </c>
      <c r="D96" s="26">
        <v>322750</v>
      </c>
      <c r="E96" s="26">
        <v>322750</v>
      </c>
      <c r="F96" s="259">
        <f t="shared" ref="F96:F108" si="15">E96/C96*100</f>
        <v>83.831168831168839</v>
      </c>
      <c r="G96" s="259">
        <f t="shared" ref="G96:G108" si="16">E96/D96*100</f>
        <v>100</v>
      </c>
    </row>
    <row r="97" spans="1:7" x14ac:dyDescent="0.25">
      <c r="A97" s="28">
        <v>385</v>
      </c>
      <c r="B97" s="25" t="s">
        <v>74</v>
      </c>
      <c r="C97" s="30">
        <v>0</v>
      </c>
      <c r="D97" s="30">
        <v>30000</v>
      </c>
      <c r="E97" s="30">
        <v>11049</v>
      </c>
      <c r="F97" s="259" t="e">
        <f t="shared" si="15"/>
        <v>#DIV/0!</v>
      </c>
      <c r="G97" s="259">
        <f t="shared" si="16"/>
        <v>36.83</v>
      </c>
    </row>
    <row r="98" spans="1:7" x14ac:dyDescent="0.25">
      <c r="A98" s="28">
        <v>386</v>
      </c>
      <c r="B98" s="25" t="s">
        <v>298</v>
      </c>
      <c r="C98" s="30">
        <v>0</v>
      </c>
      <c r="D98" s="30">
        <v>0</v>
      </c>
      <c r="E98" s="30">
        <v>0</v>
      </c>
      <c r="F98" s="259" t="e">
        <f t="shared" si="15"/>
        <v>#DIV/0!</v>
      </c>
      <c r="G98" s="259" t="e">
        <f t="shared" si="16"/>
        <v>#DIV/0!</v>
      </c>
    </row>
    <row r="99" spans="1:7" x14ac:dyDescent="0.25">
      <c r="A99" s="32">
        <v>4</v>
      </c>
      <c r="B99" s="180" t="s">
        <v>75</v>
      </c>
      <c r="C99" s="33">
        <f t="shared" ref="C99:D99" si="17">SUM(C100+C103+C109)</f>
        <v>1859137</v>
      </c>
      <c r="D99" s="33">
        <f t="shared" si="17"/>
        <v>3587418</v>
      </c>
      <c r="E99" s="33">
        <f>SUM(E100+E103+E109)</f>
        <v>3273674</v>
      </c>
      <c r="F99" s="259">
        <f t="shared" si="15"/>
        <v>176.08567846264154</v>
      </c>
      <c r="G99" s="259">
        <f t="shared" si="16"/>
        <v>91.254322746889272</v>
      </c>
    </row>
    <row r="100" spans="1:7" x14ac:dyDescent="0.25">
      <c r="A100" s="55">
        <v>41</v>
      </c>
      <c r="B100" s="177" t="s">
        <v>76</v>
      </c>
      <c r="C100" s="57">
        <f>SUM(C101+C102)</f>
        <v>38378</v>
      </c>
      <c r="D100" s="57">
        <f>SUM(D101+D102)</f>
        <v>97450</v>
      </c>
      <c r="E100" s="57">
        <f>SUM(E101+E102)</f>
        <v>97450</v>
      </c>
      <c r="F100" s="259">
        <f t="shared" si="15"/>
        <v>253.9215175360884</v>
      </c>
      <c r="G100" s="259">
        <f t="shared" si="16"/>
        <v>100</v>
      </c>
    </row>
    <row r="101" spans="1:7" x14ac:dyDescent="0.25">
      <c r="A101" s="40">
        <v>411</v>
      </c>
      <c r="B101" s="181" t="s">
        <v>77</v>
      </c>
      <c r="C101" s="31">
        <v>18000</v>
      </c>
      <c r="D101" s="31">
        <v>47450</v>
      </c>
      <c r="E101" s="31">
        <v>47450</v>
      </c>
      <c r="F101" s="259">
        <f t="shared" si="15"/>
        <v>263.61111111111109</v>
      </c>
      <c r="G101" s="259">
        <f t="shared" si="16"/>
        <v>100</v>
      </c>
    </row>
    <row r="102" spans="1:7" x14ac:dyDescent="0.25">
      <c r="A102" s="230">
        <v>412</v>
      </c>
      <c r="B102" s="268" t="s">
        <v>78</v>
      </c>
      <c r="C102" s="232">
        <v>20378</v>
      </c>
      <c r="D102" s="232">
        <v>50000</v>
      </c>
      <c r="E102" s="232">
        <v>50000</v>
      </c>
      <c r="F102" s="259">
        <f t="shared" si="15"/>
        <v>245.36264599077438</v>
      </c>
      <c r="G102" s="259">
        <f t="shared" si="16"/>
        <v>100</v>
      </c>
    </row>
    <row r="103" spans="1:7" x14ac:dyDescent="0.25">
      <c r="A103" s="55">
        <v>42</v>
      </c>
      <c r="B103" s="177" t="s">
        <v>79</v>
      </c>
      <c r="C103" s="57">
        <f t="shared" ref="C103:D103" si="18">SUM(C104+C105+C106+C107+C108)</f>
        <v>1820759</v>
      </c>
      <c r="D103" s="57">
        <f t="shared" si="18"/>
        <v>3389968</v>
      </c>
      <c r="E103" s="57">
        <f>SUM(E104+E105+E106+E107+E108)</f>
        <v>3117474</v>
      </c>
      <c r="F103" s="259">
        <f t="shared" si="15"/>
        <v>171.21837651221276</v>
      </c>
      <c r="G103" s="259">
        <f t="shared" si="16"/>
        <v>91.96175303129705</v>
      </c>
    </row>
    <row r="104" spans="1:7" x14ac:dyDescent="0.25">
      <c r="A104" s="24">
        <v>421</v>
      </c>
      <c r="B104" s="25" t="s">
        <v>80</v>
      </c>
      <c r="C104" s="26">
        <v>1776999</v>
      </c>
      <c r="D104" s="26">
        <v>2987468</v>
      </c>
      <c r="E104" s="26">
        <v>2780052</v>
      </c>
      <c r="F104" s="259">
        <f t="shared" si="15"/>
        <v>156.44645832665071</v>
      </c>
      <c r="G104" s="259">
        <f t="shared" si="16"/>
        <v>93.057130653784398</v>
      </c>
    </row>
    <row r="105" spans="1:7" x14ac:dyDescent="0.25">
      <c r="A105" s="39">
        <v>422</v>
      </c>
      <c r="B105" s="25" t="s">
        <v>83</v>
      </c>
      <c r="C105" s="26">
        <v>18352</v>
      </c>
      <c r="D105" s="26">
        <v>233500</v>
      </c>
      <c r="E105" s="26">
        <v>216924</v>
      </c>
      <c r="F105" s="259">
        <f t="shared" si="15"/>
        <v>1182.0183086312118</v>
      </c>
      <c r="G105" s="259">
        <f t="shared" si="16"/>
        <v>92.901070663811552</v>
      </c>
    </row>
    <row r="106" spans="1:7" x14ac:dyDescent="0.25">
      <c r="A106" s="288">
        <v>423</v>
      </c>
      <c r="B106" s="29" t="s">
        <v>84</v>
      </c>
      <c r="C106" s="30">
        <v>0</v>
      </c>
      <c r="D106" s="30">
        <v>0</v>
      </c>
      <c r="E106" s="30">
        <v>0</v>
      </c>
      <c r="F106" s="289" t="e">
        <f t="shared" si="15"/>
        <v>#DIV/0!</v>
      </c>
      <c r="G106" s="289" t="e">
        <f t="shared" si="16"/>
        <v>#DIV/0!</v>
      </c>
    </row>
    <row r="107" spans="1:7" x14ac:dyDescent="0.25">
      <c r="A107" s="39">
        <v>424</v>
      </c>
      <c r="B107" s="25" t="s">
        <v>85</v>
      </c>
      <c r="C107" s="26">
        <v>25408</v>
      </c>
      <c r="D107" s="26">
        <v>23000</v>
      </c>
      <c r="E107" s="26">
        <v>24732</v>
      </c>
      <c r="F107" s="259">
        <f t="shared" si="15"/>
        <v>97.339420654911834</v>
      </c>
      <c r="G107" s="259">
        <f t="shared" si="16"/>
        <v>107.53043478260868</v>
      </c>
    </row>
    <row r="108" spans="1:7" x14ac:dyDescent="0.25">
      <c r="A108" s="267">
        <v>426</v>
      </c>
      <c r="B108" s="268" t="s">
        <v>86</v>
      </c>
      <c r="C108" s="232">
        <v>0</v>
      </c>
      <c r="D108" s="232">
        <v>146000</v>
      </c>
      <c r="E108" s="232">
        <v>95766</v>
      </c>
      <c r="F108" s="259" t="e">
        <f t="shared" si="15"/>
        <v>#DIV/0!</v>
      </c>
      <c r="G108" s="259">
        <f t="shared" si="16"/>
        <v>65.593150684931516</v>
      </c>
    </row>
    <row r="109" spans="1:7" x14ac:dyDescent="0.25">
      <c r="A109" s="55">
        <v>451</v>
      </c>
      <c r="B109" s="177" t="s">
        <v>87</v>
      </c>
      <c r="C109" s="57">
        <f t="shared" ref="C109:E109" si="19">SUM(C110)</f>
        <v>0</v>
      </c>
      <c r="D109" s="57">
        <f t="shared" si="19"/>
        <v>100000</v>
      </c>
      <c r="E109" s="57">
        <f t="shared" si="19"/>
        <v>58750</v>
      </c>
      <c r="F109" s="259" t="e">
        <f t="shared" ref="F109:F116" si="20">E109/C109*100</f>
        <v>#DIV/0!</v>
      </c>
      <c r="G109" s="259">
        <f t="shared" ref="G109:G116" si="21">E109/D109*100</f>
        <v>58.75</v>
      </c>
    </row>
    <row r="110" spans="1:7" x14ac:dyDescent="0.25">
      <c r="A110" s="41">
        <v>451</v>
      </c>
      <c r="B110" s="25" t="s">
        <v>88</v>
      </c>
      <c r="C110" s="21">
        <v>0</v>
      </c>
      <c r="D110" s="21">
        <v>100000</v>
      </c>
      <c r="E110" s="21">
        <v>58750</v>
      </c>
      <c r="F110" s="259" t="e">
        <f t="shared" si="20"/>
        <v>#DIV/0!</v>
      </c>
      <c r="G110" s="259">
        <f t="shared" si="21"/>
        <v>58.75</v>
      </c>
    </row>
    <row r="111" spans="1:7" x14ac:dyDescent="0.25">
      <c r="A111" s="32">
        <v>5</v>
      </c>
      <c r="B111" s="180" t="s">
        <v>89</v>
      </c>
      <c r="C111" s="33">
        <f>SUM(C112)</f>
        <v>0</v>
      </c>
      <c r="D111" s="33">
        <f t="shared" ref="D111:E112" si="22">SUM(D112)</f>
        <v>0</v>
      </c>
      <c r="E111" s="33">
        <f t="shared" si="22"/>
        <v>0</v>
      </c>
      <c r="F111" s="259" t="e">
        <f t="shared" si="20"/>
        <v>#DIV/0!</v>
      </c>
      <c r="G111" s="259" t="e">
        <f t="shared" si="21"/>
        <v>#DIV/0!</v>
      </c>
    </row>
    <row r="112" spans="1:7" x14ac:dyDescent="0.25">
      <c r="A112" s="55">
        <v>54</v>
      </c>
      <c r="B112" s="177" t="s">
        <v>90</v>
      </c>
      <c r="C112" s="57">
        <f>SUM(C113)</f>
        <v>0</v>
      </c>
      <c r="D112" s="57">
        <f t="shared" si="22"/>
        <v>0</v>
      </c>
      <c r="E112" s="57">
        <f t="shared" si="22"/>
        <v>0</v>
      </c>
      <c r="F112" s="259" t="e">
        <f t="shared" si="20"/>
        <v>#DIV/0!</v>
      </c>
      <c r="G112" s="259" t="e">
        <f t="shared" si="21"/>
        <v>#DIV/0!</v>
      </c>
    </row>
    <row r="113" spans="1:8" x14ac:dyDescent="0.25">
      <c r="A113" s="40">
        <v>547</v>
      </c>
      <c r="B113" s="181" t="s">
        <v>382</v>
      </c>
      <c r="C113" s="31">
        <v>0</v>
      </c>
      <c r="D113" s="31">
        <v>0</v>
      </c>
      <c r="E113" s="31">
        <v>0</v>
      </c>
      <c r="F113" s="259" t="e">
        <f t="shared" si="20"/>
        <v>#DIV/0!</v>
      </c>
      <c r="G113" s="259" t="e">
        <f t="shared" si="21"/>
        <v>#DIV/0!</v>
      </c>
    </row>
    <row r="114" spans="1:8" x14ac:dyDescent="0.25">
      <c r="A114" s="100">
        <v>9</v>
      </c>
      <c r="B114" s="182" t="s">
        <v>136</v>
      </c>
      <c r="C114" s="104">
        <f>SUM(C115)</f>
        <v>0</v>
      </c>
      <c r="D114" s="104">
        <f>D116</f>
        <v>0</v>
      </c>
      <c r="E114" s="104">
        <f>SUM(E115)</f>
        <v>0</v>
      </c>
      <c r="F114" s="259" t="e">
        <f t="shared" si="20"/>
        <v>#DIV/0!</v>
      </c>
      <c r="G114" s="259" t="e">
        <f t="shared" si="21"/>
        <v>#DIV/0!</v>
      </c>
    </row>
    <row r="115" spans="1:8" x14ac:dyDescent="0.25">
      <c r="A115" s="102">
        <v>92</v>
      </c>
      <c r="B115" s="183" t="s">
        <v>256</v>
      </c>
      <c r="C115" s="103">
        <f>SUM(C116)</f>
        <v>0</v>
      </c>
      <c r="D115" s="103">
        <f>SUM(D116)</f>
        <v>0</v>
      </c>
      <c r="E115" s="103">
        <f>SUM(E116)</f>
        <v>0</v>
      </c>
      <c r="F115" s="259" t="e">
        <f t="shared" si="20"/>
        <v>#DIV/0!</v>
      </c>
      <c r="G115" s="259" t="e">
        <f t="shared" si="21"/>
        <v>#DIV/0!</v>
      </c>
    </row>
    <row r="116" spans="1:8" ht="24.75" x14ac:dyDescent="0.25">
      <c r="A116" s="298">
        <v>922</v>
      </c>
      <c r="B116" s="307" t="s">
        <v>328</v>
      </c>
      <c r="C116" s="283"/>
      <c r="D116" s="300">
        <v>0</v>
      </c>
      <c r="E116" s="283">
        <v>0</v>
      </c>
      <c r="F116" s="301" t="e">
        <f t="shared" si="20"/>
        <v>#DIV/0!</v>
      </c>
      <c r="G116" s="301" t="e">
        <f t="shared" si="21"/>
        <v>#DIV/0!</v>
      </c>
      <c r="H116" s="295"/>
    </row>
    <row r="117" spans="1:8" x14ac:dyDescent="0.25">
      <c r="A117" s="333" t="s">
        <v>91</v>
      </c>
      <c r="B117" s="333"/>
      <c r="C117" s="333"/>
      <c r="D117" s="333"/>
      <c r="E117" s="333"/>
      <c r="F117" s="333"/>
      <c r="G117" s="333"/>
      <c r="H117" s="292"/>
    </row>
    <row r="118" spans="1:8" ht="16.5" thickBot="1" x14ac:dyDescent="0.3">
      <c r="A118" s="346" t="s">
        <v>92</v>
      </c>
      <c r="B118" s="346"/>
      <c r="C118" s="346"/>
      <c r="D118" s="346"/>
      <c r="E118" s="346"/>
      <c r="F118" s="346"/>
      <c r="G118" s="346"/>
      <c r="H118" s="292"/>
    </row>
    <row r="119" spans="1:8" ht="23.25" thickBot="1" x14ac:dyDescent="0.35">
      <c r="A119" s="302" t="s">
        <v>93</v>
      </c>
      <c r="B119" s="303"/>
      <c r="C119" s="304"/>
      <c r="D119" s="305"/>
      <c r="E119" s="305"/>
      <c r="F119" s="306"/>
      <c r="G119" s="306"/>
      <c r="H119" s="292"/>
    </row>
    <row r="120" spans="1:8" ht="19.5" thickBot="1" x14ac:dyDescent="0.35">
      <c r="A120" s="51" t="s">
        <v>94</v>
      </c>
      <c r="B120" s="89"/>
      <c r="C120" s="90">
        <f>SUM(C123)</f>
        <v>0</v>
      </c>
      <c r="D120" s="90">
        <f>SUM(D123)</f>
        <v>200000</v>
      </c>
      <c r="E120" s="90">
        <f>SUM(E123)</f>
        <v>158180</v>
      </c>
      <c r="F120" s="255" t="e">
        <f>E120/C120*100</f>
        <v>#DIV/0!</v>
      </c>
      <c r="G120" s="256">
        <f>E120/D120*100</f>
        <v>79.09</v>
      </c>
    </row>
    <row r="121" spans="1:8" ht="15.75" thickBot="1" x14ac:dyDescent="0.3">
      <c r="A121" s="2"/>
      <c r="B121" s="1"/>
      <c r="C121" s="1"/>
      <c r="D121" s="1"/>
      <c r="E121" s="1"/>
      <c r="F121" s="257"/>
      <c r="G121" s="257"/>
    </row>
    <row r="122" spans="1:8" ht="60.75" thickBot="1" x14ac:dyDescent="0.3">
      <c r="A122" s="45" t="s">
        <v>20</v>
      </c>
      <c r="B122" s="46" t="s">
        <v>21</v>
      </c>
      <c r="C122" s="171" t="s">
        <v>348</v>
      </c>
      <c r="D122" s="171" t="s">
        <v>324</v>
      </c>
      <c r="E122" s="73" t="s">
        <v>347</v>
      </c>
      <c r="F122" s="258" t="s">
        <v>322</v>
      </c>
      <c r="G122" s="258" t="s">
        <v>323</v>
      </c>
    </row>
    <row r="123" spans="1:8" ht="36" customHeight="1" thickTop="1" x14ac:dyDescent="0.25">
      <c r="A123" s="48">
        <v>8</v>
      </c>
      <c r="B123" s="227" t="s">
        <v>95</v>
      </c>
      <c r="C123" s="33">
        <f>SUM(C124)</f>
        <v>0</v>
      </c>
      <c r="D123" s="33">
        <f t="shared" ref="D123:E124" si="23">SUM(D124)</f>
        <v>200000</v>
      </c>
      <c r="E123" s="33">
        <f t="shared" si="23"/>
        <v>158180</v>
      </c>
      <c r="F123" s="261" t="e">
        <f>E123/C123*100</f>
        <v>#DIV/0!</v>
      </c>
      <c r="G123" s="261">
        <f>E123/D123*100</f>
        <v>79.09</v>
      </c>
    </row>
    <row r="124" spans="1:8" x14ac:dyDescent="0.25">
      <c r="A124" s="55">
        <v>84</v>
      </c>
      <c r="B124" s="56"/>
      <c r="C124" s="57">
        <f>SUM(C125)</f>
        <v>0</v>
      </c>
      <c r="D124" s="57">
        <f t="shared" si="23"/>
        <v>200000</v>
      </c>
      <c r="E124" s="57">
        <f t="shared" si="23"/>
        <v>158180</v>
      </c>
      <c r="F124" s="261" t="e">
        <f>E124/C124*100</f>
        <v>#DIV/0!</v>
      </c>
      <c r="G124" s="261">
        <f>E124/D124*100</f>
        <v>79.09</v>
      </c>
    </row>
    <row r="125" spans="1:8" x14ac:dyDescent="0.25">
      <c r="A125" s="28">
        <v>847</v>
      </c>
      <c r="B125" s="29" t="s">
        <v>381</v>
      </c>
      <c r="C125" s="30">
        <v>0</v>
      </c>
      <c r="D125" s="30">
        <v>200000</v>
      </c>
      <c r="E125" s="30">
        <v>158180</v>
      </c>
      <c r="F125" s="261" t="e">
        <f>E125/C125*100</f>
        <v>#DIV/0!</v>
      </c>
      <c r="G125" s="261">
        <f>E125/D125*100</f>
        <v>79.09</v>
      </c>
    </row>
    <row r="126" spans="1:8" ht="15.75" thickBot="1" x14ac:dyDescent="0.3">
      <c r="A126" s="5"/>
      <c r="B126" s="3"/>
      <c r="C126" s="3"/>
      <c r="D126" s="4"/>
      <c r="E126" s="4"/>
      <c r="F126" s="260"/>
      <c r="G126" s="260"/>
    </row>
    <row r="127" spans="1:8" ht="23.25" thickBot="1" x14ac:dyDescent="0.35">
      <c r="A127" s="50" t="s">
        <v>96</v>
      </c>
      <c r="B127" s="88"/>
      <c r="C127" s="87"/>
      <c r="D127" s="34"/>
      <c r="E127" s="34"/>
      <c r="F127" s="253"/>
      <c r="G127" s="253"/>
    </row>
    <row r="128" spans="1:8" ht="19.5" thickBot="1" x14ac:dyDescent="0.35">
      <c r="A128" s="51" t="s">
        <v>97</v>
      </c>
      <c r="B128" s="89"/>
      <c r="C128" s="90">
        <f>SUM(C131)</f>
        <v>0</v>
      </c>
      <c r="D128" s="90">
        <f>SUM(D131)</f>
        <v>0</v>
      </c>
      <c r="E128" s="90">
        <f>SUM(E131)</f>
        <v>0</v>
      </c>
      <c r="F128" s="255" t="e">
        <f>E128/C128*100</f>
        <v>#DIV/0!</v>
      </c>
      <c r="G128" s="256" t="e">
        <f>E128/D128*100</f>
        <v>#DIV/0!</v>
      </c>
    </row>
    <row r="129" spans="1:14" ht="15.75" thickBot="1" x14ac:dyDescent="0.3">
      <c r="A129" s="2"/>
      <c r="B129" s="1"/>
      <c r="C129" s="1"/>
      <c r="D129" s="1"/>
      <c r="E129" s="1"/>
      <c r="F129" s="257"/>
      <c r="G129" s="257"/>
    </row>
    <row r="130" spans="1:14" ht="74.25" customHeight="1" thickBot="1" x14ac:dyDescent="0.3">
      <c r="A130" s="45" t="s">
        <v>20</v>
      </c>
      <c r="B130" s="46" t="s">
        <v>21</v>
      </c>
      <c r="C130" s="171" t="s">
        <v>348</v>
      </c>
      <c r="D130" s="171" t="s">
        <v>325</v>
      </c>
      <c r="E130" s="73" t="s">
        <v>347</v>
      </c>
      <c r="F130" s="258" t="s">
        <v>322</v>
      </c>
      <c r="G130" s="258" t="s">
        <v>323</v>
      </c>
    </row>
    <row r="131" spans="1:14" ht="15.75" thickTop="1" x14ac:dyDescent="0.25">
      <c r="A131" s="36">
        <v>5</v>
      </c>
      <c r="B131" s="37" t="s">
        <v>98</v>
      </c>
      <c r="C131" s="38">
        <f>SUM(C132)</f>
        <v>0</v>
      </c>
      <c r="D131" s="38">
        <f t="shared" ref="D131:E132" si="24">SUM(D132)</f>
        <v>0</v>
      </c>
      <c r="E131" s="38">
        <f t="shared" si="24"/>
        <v>0</v>
      </c>
      <c r="F131" s="262" t="e">
        <f>E131/C131*100</f>
        <v>#DIV/0!</v>
      </c>
      <c r="G131" s="262" t="e">
        <f>E131/D131*100</f>
        <v>#DIV/0!</v>
      </c>
    </row>
    <row r="132" spans="1:14" x14ac:dyDescent="0.25">
      <c r="A132" s="52">
        <v>54</v>
      </c>
      <c r="B132" s="53" t="s">
        <v>99</v>
      </c>
      <c r="C132" s="54">
        <f>SUM(C133)</f>
        <v>0</v>
      </c>
      <c r="D132" s="54">
        <f t="shared" si="24"/>
        <v>0</v>
      </c>
      <c r="E132" s="54">
        <f t="shared" si="24"/>
        <v>0</v>
      </c>
      <c r="F132" s="262" t="e">
        <f>E132/C132*100</f>
        <v>#DIV/0!</v>
      </c>
      <c r="G132" s="262" t="e">
        <f>E132/D132*100</f>
        <v>#DIV/0!</v>
      </c>
    </row>
    <row r="133" spans="1:14" x14ac:dyDescent="0.25">
      <c r="A133" s="42">
        <v>547</v>
      </c>
      <c r="B133" s="43" t="s">
        <v>382</v>
      </c>
      <c r="C133" s="44">
        <v>0</v>
      </c>
      <c r="D133" s="44">
        <v>0</v>
      </c>
      <c r="E133" s="44">
        <v>0</v>
      </c>
      <c r="F133" s="262" t="e">
        <f>E133/C133*100</f>
        <v>#DIV/0!</v>
      </c>
      <c r="G133" s="262" t="e">
        <f>E133/D133*100</f>
        <v>#DIV/0!</v>
      </c>
    </row>
    <row r="134" spans="1:14" x14ac:dyDescent="0.25">
      <c r="A134" s="345" t="s">
        <v>100</v>
      </c>
      <c r="B134" s="345"/>
      <c r="C134" s="345"/>
      <c r="D134" s="345"/>
      <c r="E134" s="345"/>
      <c r="F134" s="345"/>
      <c r="G134" s="345"/>
    </row>
    <row r="135" spans="1:14" x14ac:dyDescent="0.25">
      <c r="A135" s="335" t="s">
        <v>101</v>
      </c>
      <c r="B135" s="335"/>
      <c r="C135" s="335"/>
      <c r="D135" s="335"/>
      <c r="E135" s="335"/>
      <c r="F135" s="335"/>
      <c r="G135" s="335"/>
    </row>
    <row r="136" spans="1:14" x14ac:dyDescent="0.25">
      <c r="A136" s="81" t="s">
        <v>102</v>
      </c>
      <c r="B136" s="85"/>
      <c r="C136" s="85"/>
      <c r="D136" s="85"/>
      <c r="E136" s="85"/>
      <c r="F136" s="247"/>
      <c r="G136" s="247"/>
    </row>
    <row r="137" spans="1:14" ht="15.75" thickBot="1" x14ac:dyDescent="0.3">
      <c r="A137" s="81"/>
      <c r="B137" s="85"/>
      <c r="C137" s="85"/>
      <c r="D137" s="85"/>
      <c r="E137" s="85"/>
      <c r="F137" s="247"/>
      <c r="G137" s="247"/>
    </row>
    <row r="138" spans="1:14" ht="15.75" thickBot="1" x14ac:dyDescent="0.3">
      <c r="A138" s="348" t="s">
        <v>103</v>
      </c>
      <c r="B138" s="349"/>
      <c r="C138" s="93">
        <f>SUM(C141+C207+C213)</f>
        <v>5900733</v>
      </c>
      <c r="D138" s="93">
        <f>SUM(D141+D207+D213)</f>
        <v>6764114</v>
      </c>
      <c r="E138" s="93">
        <f>SUM(E141+E207+E213)</f>
        <v>6174149</v>
      </c>
      <c r="F138" s="263">
        <f>E138/C138*100</f>
        <v>104.6335938263941</v>
      </c>
      <c r="G138" s="264">
        <f>E138/D138*100</f>
        <v>91.278015125114692</v>
      </c>
    </row>
    <row r="139" spans="1:14" ht="15.75" thickBot="1" x14ac:dyDescent="0.3">
      <c r="A139" s="13"/>
      <c r="B139" s="86"/>
      <c r="C139" s="14"/>
      <c r="D139" s="14"/>
      <c r="E139" s="14"/>
      <c r="F139" s="260"/>
      <c r="G139" s="260"/>
    </row>
    <row r="140" spans="1:14" ht="60.75" thickBot="1" x14ac:dyDescent="0.3">
      <c r="A140" s="94" t="s">
        <v>20</v>
      </c>
      <c r="B140" s="95" t="s">
        <v>21</v>
      </c>
      <c r="C140" s="171" t="s">
        <v>348</v>
      </c>
      <c r="D140" s="171" t="s">
        <v>325</v>
      </c>
      <c r="E140" s="73" t="s">
        <v>347</v>
      </c>
      <c r="F140" s="258" t="s">
        <v>322</v>
      </c>
      <c r="G140" s="258" t="s">
        <v>323</v>
      </c>
    </row>
    <row r="141" spans="1:14" x14ac:dyDescent="0.25">
      <c r="A141" s="99">
        <v>6</v>
      </c>
      <c r="B141" s="182" t="s">
        <v>22</v>
      </c>
      <c r="C141" s="104">
        <f>SUM(C142+C156+C170+C185+C197+C205)</f>
        <v>5702307</v>
      </c>
      <c r="D141" s="104">
        <f>SUM(D142+D156+D170+D185+D197+D205)</f>
        <v>6196614</v>
      </c>
      <c r="E141" s="104">
        <f>SUM(E142+E156+E170+E185+E197+E205)</f>
        <v>5703239</v>
      </c>
      <c r="F141" s="221">
        <f t="shared" ref="F141:F172" si="25">E141/C141*100</f>
        <v>100.01634426206796</v>
      </c>
      <c r="G141" s="221">
        <f t="shared" ref="G141:G172" si="26">E141/D141*100</f>
        <v>92.03799042509344</v>
      </c>
    </row>
    <row r="142" spans="1:14" x14ac:dyDescent="0.25">
      <c r="A142" s="101">
        <v>61</v>
      </c>
      <c r="B142" s="183" t="s">
        <v>23</v>
      </c>
      <c r="C142" s="103">
        <f>SUM(C143:C155)</f>
        <v>3682179</v>
      </c>
      <c r="D142" s="103">
        <f>SUM(D143:D155)</f>
        <v>573000</v>
      </c>
      <c r="E142" s="103">
        <f>SUM(E143:E155)</f>
        <v>638176</v>
      </c>
      <c r="F142" s="221">
        <f t="shared" si="25"/>
        <v>17.331476823913231</v>
      </c>
      <c r="G142" s="221">
        <f t="shared" si="26"/>
        <v>111.37452006980804</v>
      </c>
      <c r="H142" s="237"/>
      <c r="I142" s="237"/>
    </row>
    <row r="143" spans="1:14" x14ac:dyDescent="0.25">
      <c r="A143" s="96">
        <v>611</v>
      </c>
      <c r="B143" s="184" t="s">
        <v>104</v>
      </c>
      <c r="C143" s="234">
        <v>263988</v>
      </c>
      <c r="D143" s="234">
        <v>200000</v>
      </c>
      <c r="E143" s="10">
        <v>286913</v>
      </c>
      <c r="F143" s="221">
        <f t="shared" si="25"/>
        <v>108.68410685334182</v>
      </c>
      <c r="G143" s="221">
        <f t="shared" si="26"/>
        <v>143.45650000000001</v>
      </c>
    </row>
    <row r="144" spans="1:14" x14ac:dyDescent="0.25">
      <c r="A144" s="276">
        <v>611</v>
      </c>
      <c r="B144" s="184" t="s">
        <v>292</v>
      </c>
      <c r="C144" s="234">
        <v>3244570</v>
      </c>
      <c r="D144" s="234">
        <v>0</v>
      </c>
      <c r="E144" s="10">
        <v>0</v>
      </c>
      <c r="F144" s="221">
        <f t="shared" si="25"/>
        <v>0</v>
      </c>
      <c r="G144" s="221" t="e">
        <f t="shared" si="26"/>
        <v>#DIV/0!</v>
      </c>
      <c r="M144" s="237"/>
      <c r="N144" s="237"/>
    </row>
    <row r="145" spans="1:14" x14ac:dyDescent="0.25">
      <c r="A145" s="96">
        <v>611</v>
      </c>
      <c r="B145" s="184" t="s">
        <v>105</v>
      </c>
      <c r="C145" s="234">
        <v>43474</v>
      </c>
      <c r="D145" s="234">
        <v>43500</v>
      </c>
      <c r="E145" s="10">
        <v>89044</v>
      </c>
      <c r="F145" s="221">
        <f t="shared" si="25"/>
        <v>204.82127248470351</v>
      </c>
      <c r="G145" s="221">
        <f t="shared" si="26"/>
        <v>204.69885057471265</v>
      </c>
      <c r="L145" s="237"/>
      <c r="M145" s="237"/>
      <c r="N145" s="237"/>
    </row>
    <row r="146" spans="1:14" x14ac:dyDescent="0.25">
      <c r="A146" s="328">
        <v>611</v>
      </c>
      <c r="B146" s="184" t="s">
        <v>106</v>
      </c>
      <c r="C146" s="234">
        <v>17264</v>
      </c>
      <c r="D146" s="234">
        <v>18000</v>
      </c>
      <c r="E146" s="10">
        <v>78343</v>
      </c>
      <c r="F146" s="221">
        <f t="shared" si="25"/>
        <v>453.79402224281745</v>
      </c>
      <c r="G146" s="221">
        <f t="shared" si="26"/>
        <v>435.23888888888894</v>
      </c>
      <c r="H146" s="292"/>
      <c r="L146" s="237"/>
      <c r="M146" s="237"/>
      <c r="N146" s="237"/>
    </row>
    <row r="147" spans="1:14" x14ac:dyDescent="0.25">
      <c r="A147" s="328">
        <v>611</v>
      </c>
      <c r="B147" s="184" t="s">
        <v>107</v>
      </c>
      <c r="C147" s="234">
        <v>35355</v>
      </c>
      <c r="D147" s="234">
        <v>35500</v>
      </c>
      <c r="E147" s="10">
        <v>48611</v>
      </c>
      <c r="F147" s="221">
        <f t="shared" si="25"/>
        <v>137.49398953471928</v>
      </c>
      <c r="G147" s="221">
        <f t="shared" si="26"/>
        <v>136.93239436619717</v>
      </c>
      <c r="J147" s="237"/>
      <c r="L147" s="237"/>
      <c r="M147" s="237"/>
      <c r="N147" s="237"/>
    </row>
    <row r="148" spans="1:14" x14ac:dyDescent="0.25">
      <c r="A148" s="328">
        <v>611</v>
      </c>
      <c r="B148" s="184" t="s">
        <v>108</v>
      </c>
      <c r="C148" s="234">
        <v>300</v>
      </c>
      <c r="D148" s="234">
        <v>0</v>
      </c>
      <c r="E148" s="10">
        <v>0</v>
      </c>
      <c r="F148" s="221">
        <f t="shared" si="25"/>
        <v>0</v>
      </c>
      <c r="G148" s="221" t="e">
        <f t="shared" si="26"/>
        <v>#DIV/0!</v>
      </c>
      <c r="L148" s="237"/>
      <c r="M148" s="237"/>
      <c r="N148" s="237"/>
    </row>
    <row r="149" spans="1:14" ht="24.75" x14ac:dyDescent="0.25">
      <c r="A149" s="329">
        <v>611</v>
      </c>
      <c r="B149" s="228" t="s">
        <v>359</v>
      </c>
      <c r="C149" s="234">
        <v>0</v>
      </c>
      <c r="D149" s="234">
        <v>103000</v>
      </c>
      <c r="E149" s="10">
        <v>0</v>
      </c>
      <c r="F149" s="221" t="e">
        <f t="shared" si="25"/>
        <v>#DIV/0!</v>
      </c>
      <c r="G149" s="221">
        <f t="shared" si="26"/>
        <v>0</v>
      </c>
      <c r="L149" s="237"/>
      <c r="M149" s="237"/>
      <c r="N149" s="237"/>
    </row>
    <row r="150" spans="1:14" x14ac:dyDescent="0.25">
      <c r="A150" s="97">
        <v>613</v>
      </c>
      <c r="B150" s="184" t="s">
        <v>109</v>
      </c>
      <c r="C150" s="234">
        <v>0</v>
      </c>
      <c r="D150" s="10">
        <v>1000</v>
      </c>
      <c r="E150" s="10">
        <v>0</v>
      </c>
      <c r="F150" s="221" t="e">
        <f t="shared" si="25"/>
        <v>#DIV/0!</v>
      </c>
      <c r="G150" s="221">
        <f t="shared" si="26"/>
        <v>0</v>
      </c>
      <c r="H150" s="237"/>
      <c r="I150" s="237"/>
      <c r="L150" s="237"/>
      <c r="M150" s="237"/>
    </row>
    <row r="151" spans="1:14" x14ac:dyDescent="0.25">
      <c r="A151" s="97">
        <v>613</v>
      </c>
      <c r="B151" s="184" t="s">
        <v>110</v>
      </c>
      <c r="C151" s="234">
        <v>61202</v>
      </c>
      <c r="D151" s="10">
        <v>149000</v>
      </c>
      <c r="E151" s="10">
        <v>110859</v>
      </c>
      <c r="F151" s="221">
        <f t="shared" si="25"/>
        <v>181.13623737786347</v>
      </c>
      <c r="G151" s="221">
        <f t="shared" si="26"/>
        <v>74.402013422818797</v>
      </c>
      <c r="L151" s="237"/>
    </row>
    <row r="152" spans="1:14" x14ac:dyDescent="0.25">
      <c r="A152" s="97">
        <v>613</v>
      </c>
      <c r="B152" s="184" t="s">
        <v>111</v>
      </c>
      <c r="C152" s="234">
        <v>0</v>
      </c>
      <c r="D152" s="10">
        <v>0</v>
      </c>
      <c r="E152" s="10">
        <v>0</v>
      </c>
      <c r="F152" s="221" t="e">
        <f t="shared" si="25"/>
        <v>#DIV/0!</v>
      </c>
      <c r="G152" s="221" t="e">
        <f t="shared" si="26"/>
        <v>#DIV/0!</v>
      </c>
    </row>
    <row r="153" spans="1:14" x14ac:dyDescent="0.25">
      <c r="A153" s="97">
        <v>614</v>
      </c>
      <c r="B153" s="184" t="s">
        <v>112</v>
      </c>
      <c r="C153" s="234">
        <v>16026</v>
      </c>
      <c r="D153" s="10">
        <v>23000</v>
      </c>
      <c r="E153" s="10">
        <v>24406</v>
      </c>
      <c r="F153" s="221">
        <f t="shared" si="25"/>
        <v>152.29002870335705</v>
      </c>
      <c r="G153" s="221">
        <f t="shared" si="26"/>
        <v>106.11304347826088</v>
      </c>
      <c r="H153" s="237"/>
      <c r="I153" s="237"/>
    </row>
    <row r="154" spans="1:14" x14ac:dyDescent="0.25">
      <c r="A154" s="97">
        <v>614</v>
      </c>
      <c r="B154" s="184" t="s">
        <v>113</v>
      </c>
      <c r="C154" s="234">
        <v>0</v>
      </c>
      <c r="D154" s="10">
        <v>0</v>
      </c>
      <c r="E154" s="10">
        <v>0</v>
      </c>
      <c r="F154" s="221" t="e">
        <f t="shared" si="25"/>
        <v>#DIV/0!</v>
      </c>
      <c r="G154" s="221" t="e">
        <f t="shared" si="26"/>
        <v>#DIV/0!</v>
      </c>
    </row>
    <row r="155" spans="1:14" x14ac:dyDescent="0.25">
      <c r="A155" s="97">
        <v>616</v>
      </c>
      <c r="B155" s="184" t="s">
        <v>273</v>
      </c>
      <c r="C155" s="234">
        <v>0</v>
      </c>
      <c r="D155" s="10">
        <v>0</v>
      </c>
      <c r="E155" s="10">
        <v>0</v>
      </c>
      <c r="F155" s="221" t="e">
        <f t="shared" si="25"/>
        <v>#DIV/0!</v>
      </c>
      <c r="G155" s="221" t="e">
        <f t="shared" si="26"/>
        <v>#DIV/0!</v>
      </c>
    </row>
    <row r="156" spans="1:14" x14ac:dyDescent="0.25">
      <c r="A156" s="101">
        <v>63</v>
      </c>
      <c r="B156" s="183" t="s">
        <v>114</v>
      </c>
      <c r="C156" s="103">
        <f>SUM(C157:C169)</f>
        <v>939379</v>
      </c>
      <c r="D156" s="103">
        <f>SUM(D157:D169)</f>
        <v>4538012</v>
      </c>
      <c r="E156" s="103">
        <f>SUM(E157:E169)</f>
        <v>4045110</v>
      </c>
      <c r="F156" s="221">
        <f t="shared" si="25"/>
        <v>430.61533204382891</v>
      </c>
      <c r="G156" s="221">
        <f t="shared" si="26"/>
        <v>89.138371604129745</v>
      </c>
    </row>
    <row r="157" spans="1:14" x14ac:dyDescent="0.25">
      <c r="A157" s="98">
        <v>633</v>
      </c>
      <c r="B157" s="184" t="s">
        <v>293</v>
      </c>
      <c r="C157" s="234">
        <v>143600</v>
      </c>
      <c r="D157" s="10">
        <v>3222000</v>
      </c>
      <c r="E157" s="10">
        <v>3219774</v>
      </c>
      <c r="F157" s="221">
        <f t="shared" si="25"/>
        <v>2242.1824512534818</v>
      </c>
      <c r="G157" s="221">
        <f t="shared" si="26"/>
        <v>99.93091247672254</v>
      </c>
      <c r="H157" s="237"/>
      <c r="I157" s="237"/>
    </row>
    <row r="158" spans="1:14" x14ac:dyDescent="0.25">
      <c r="A158" s="98">
        <v>633</v>
      </c>
      <c r="B158" s="184" t="s">
        <v>351</v>
      </c>
      <c r="C158" s="234">
        <v>108595</v>
      </c>
      <c r="D158" s="10">
        <v>0</v>
      </c>
      <c r="E158" s="10">
        <v>0</v>
      </c>
      <c r="F158" s="221">
        <f t="shared" si="25"/>
        <v>0</v>
      </c>
      <c r="G158" s="221" t="e">
        <f t="shared" si="26"/>
        <v>#DIV/0!</v>
      </c>
      <c r="H158" s="237"/>
      <c r="I158" s="237"/>
    </row>
    <row r="159" spans="1:14" x14ac:dyDescent="0.25">
      <c r="A159" s="98">
        <v>633</v>
      </c>
      <c r="B159" s="184" t="s">
        <v>115</v>
      </c>
      <c r="C159" s="234">
        <v>0</v>
      </c>
      <c r="D159" s="10">
        <v>5000</v>
      </c>
      <c r="E159" s="10">
        <v>5000</v>
      </c>
      <c r="F159" s="221" t="e">
        <f t="shared" si="25"/>
        <v>#DIV/0!</v>
      </c>
      <c r="G159" s="221">
        <f t="shared" si="26"/>
        <v>100</v>
      </c>
    </row>
    <row r="160" spans="1:14" x14ac:dyDescent="0.25">
      <c r="A160" s="97">
        <v>633</v>
      </c>
      <c r="B160" s="184" t="s">
        <v>116</v>
      </c>
      <c r="C160" s="234">
        <v>555000</v>
      </c>
      <c r="D160" s="10">
        <v>1100000</v>
      </c>
      <c r="E160" s="10">
        <v>602325</v>
      </c>
      <c r="F160" s="221">
        <f t="shared" si="25"/>
        <v>108.52702702702703</v>
      </c>
      <c r="G160" s="221">
        <f t="shared" si="26"/>
        <v>54.756818181818176</v>
      </c>
      <c r="H160" s="237"/>
      <c r="I160" s="237"/>
    </row>
    <row r="161" spans="1:11" x14ac:dyDescent="0.25">
      <c r="A161" s="97">
        <v>633</v>
      </c>
      <c r="B161" s="184" t="s">
        <v>117</v>
      </c>
      <c r="C161" s="234">
        <v>10941</v>
      </c>
      <c r="D161" s="10">
        <v>0</v>
      </c>
      <c r="E161" s="10">
        <v>10000</v>
      </c>
      <c r="F161" s="221">
        <f t="shared" si="25"/>
        <v>91.399323645005026</v>
      </c>
      <c r="G161" s="221" t="e">
        <f t="shared" si="26"/>
        <v>#DIV/0!</v>
      </c>
    </row>
    <row r="162" spans="1:11" x14ac:dyDescent="0.25">
      <c r="A162" s="97">
        <v>633</v>
      </c>
      <c r="B162" s="184" t="s">
        <v>352</v>
      </c>
      <c r="C162" s="234">
        <v>39048</v>
      </c>
      <c r="D162" s="10">
        <v>0</v>
      </c>
      <c r="E162" s="10">
        <v>0</v>
      </c>
      <c r="F162" s="221">
        <f t="shared" si="25"/>
        <v>0</v>
      </c>
      <c r="G162" s="221" t="e">
        <f t="shared" si="26"/>
        <v>#DIV/0!</v>
      </c>
    </row>
    <row r="163" spans="1:11" ht="24.75" x14ac:dyDescent="0.25">
      <c r="A163" s="98">
        <v>633</v>
      </c>
      <c r="B163" s="228" t="s">
        <v>268</v>
      </c>
      <c r="C163" s="234">
        <v>0</v>
      </c>
      <c r="D163" s="10">
        <v>0</v>
      </c>
      <c r="E163" s="10">
        <v>0</v>
      </c>
      <c r="F163" s="221" t="e">
        <f t="shared" si="25"/>
        <v>#DIV/0!</v>
      </c>
      <c r="G163" s="221" t="e">
        <f t="shared" si="26"/>
        <v>#DIV/0!</v>
      </c>
      <c r="H163" s="237"/>
      <c r="I163" s="237"/>
    </row>
    <row r="164" spans="1:11" x14ac:dyDescent="0.25">
      <c r="A164" s="97">
        <v>634</v>
      </c>
      <c r="B164" s="184" t="s">
        <v>282</v>
      </c>
      <c r="C164" s="234">
        <v>6389</v>
      </c>
      <c r="D164" s="10">
        <v>24452</v>
      </c>
      <c r="E164" s="10">
        <v>24451</v>
      </c>
      <c r="F164" s="221">
        <f t="shared" si="25"/>
        <v>382.70464861480667</v>
      </c>
      <c r="G164" s="221">
        <f t="shared" si="26"/>
        <v>99.995910354981191</v>
      </c>
    </row>
    <row r="165" spans="1:11" ht="24.75" x14ac:dyDescent="0.25">
      <c r="A165" s="97">
        <v>636</v>
      </c>
      <c r="B165" s="228" t="s">
        <v>302</v>
      </c>
      <c r="C165" s="234">
        <v>4500</v>
      </c>
      <c r="D165" s="10">
        <v>3000</v>
      </c>
      <c r="E165" s="10">
        <v>3000</v>
      </c>
      <c r="F165" s="221">
        <f t="shared" si="25"/>
        <v>66.666666666666657</v>
      </c>
      <c r="G165" s="221">
        <f t="shared" si="26"/>
        <v>100</v>
      </c>
    </row>
    <row r="166" spans="1:11" ht="24.75" x14ac:dyDescent="0.25">
      <c r="A166" s="97">
        <v>636</v>
      </c>
      <c r="B166" s="228" t="s">
        <v>301</v>
      </c>
      <c r="C166" s="234">
        <v>0</v>
      </c>
      <c r="D166" s="10">
        <v>2000</v>
      </c>
      <c r="E166" s="10">
        <v>0</v>
      </c>
      <c r="F166" s="221" t="e">
        <f t="shared" si="25"/>
        <v>#DIV/0!</v>
      </c>
      <c r="G166" s="221">
        <f t="shared" si="26"/>
        <v>0</v>
      </c>
    </row>
    <row r="167" spans="1:11" x14ac:dyDescent="0.25">
      <c r="A167" s="97">
        <v>636</v>
      </c>
      <c r="B167" s="228" t="s">
        <v>285</v>
      </c>
      <c r="C167" s="234">
        <v>20000</v>
      </c>
      <c r="D167" s="10">
        <v>38000</v>
      </c>
      <c r="E167" s="10">
        <v>35000</v>
      </c>
      <c r="F167" s="221">
        <f t="shared" si="25"/>
        <v>175</v>
      </c>
      <c r="G167" s="221">
        <f t="shared" si="26"/>
        <v>92.10526315789474</v>
      </c>
    </row>
    <row r="168" spans="1:11" ht="24.75" x14ac:dyDescent="0.25">
      <c r="A168" s="97">
        <v>636</v>
      </c>
      <c r="B168" s="228" t="s">
        <v>300</v>
      </c>
      <c r="C168" s="234">
        <v>15100</v>
      </c>
      <c r="D168" s="10">
        <v>5000</v>
      </c>
      <c r="E168" s="10">
        <v>7000</v>
      </c>
      <c r="F168" s="221">
        <f t="shared" si="25"/>
        <v>46.357615894039732</v>
      </c>
      <c r="G168" s="221">
        <f t="shared" si="26"/>
        <v>140</v>
      </c>
    </row>
    <row r="169" spans="1:11" x14ac:dyDescent="0.25">
      <c r="A169" s="97">
        <v>638</v>
      </c>
      <c r="B169" s="228" t="s">
        <v>308</v>
      </c>
      <c r="C169" s="234">
        <v>36206</v>
      </c>
      <c r="D169" s="10">
        <v>138560</v>
      </c>
      <c r="E169" s="10">
        <v>138560</v>
      </c>
      <c r="F169" s="221">
        <f t="shared" si="25"/>
        <v>382.69900016571842</v>
      </c>
      <c r="G169" s="221">
        <f t="shared" si="26"/>
        <v>100</v>
      </c>
    </row>
    <row r="170" spans="1:11" x14ac:dyDescent="0.25">
      <c r="A170" s="101">
        <v>64</v>
      </c>
      <c r="B170" s="183" t="s">
        <v>30</v>
      </c>
      <c r="C170" s="103">
        <f>SUM(C171:C184)</f>
        <v>268439</v>
      </c>
      <c r="D170" s="103">
        <f>SUM(D171:D184)</f>
        <v>395902</v>
      </c>
      <c r="E170" s="103">
        <f>SUM(E171:E184)</f>
        <v>320317</v>
      </c>
      <c r="F170" s="221">
        <f t="shared" si="25"/>
        <v>119.32580586278448</v>
      </c>
      <c r="G170" s="221">
        <f t="shared" si="26"/>
        <v>80.908154038120557</v>
      </c>
    </row>
    <row r="171" spans="1:11" x14ac:dyDescent="0.25">
      <c r="A171" s="97">
        <v>641</v>
      </c>
      <c r="B171" s="184" t="s">
        <v>118</v>
      </c>
      <c r="C171" s="272">
        <v>212</v>
      </c>
      <c r="D171" s="10">
        <v>300</v>
      </c>
      <c r="E171" s="10">
        <v>177</v>
      </c>
      <c r="F171" s="221">
        <f t="shared" si="25"/>
        <v>83.490566037735846</v>
      </c>
      <c r="G171" s="221">
        <f t="shared" si="26"/>
        <v>59</v>
      </c>
    </row>
    <row r="172" spans="1:11" ht="24.75" x14ac:dyDescent="0.25">
      <c r="A172" s="97">
        <v>641</v>
      </c>
      <c r="B172" s="228" t="s">
        <v>119</v>
      </c>
      <c r="C172" s="272">
        <v>0</v>
      </c>
      <c r="D172" s="10">
        <v>5000</v>
      </c>
      <c r="E172" s="10">
        <v>1333</v>
      </c>
      <c r="F172" s="221" t="e">
        <f t="shared" si="25"/>
        <v>#DIV/0!</v>
      </c>
      <c r="G172" s="221">
        <f t="shared" si="26"/>
        <v>26.66</v>
      </c>
    </row>
    <row r="173" spans="1:11" x14ac:dyDescent="0.25">
      <c r="A173" s="97">
        <v>641</v>
      </c>
      <c r="B173" s="228" t="s">
        <v>283</v>
      </c>
      <c r="C173" s="272">
        <v>1</v>
      </c>
      <c r="D173" s="10">
        <v>2</v>
      </c>
      <c r="E173" s="10">
        <v>2</v>
      </c>
      <c r="F173" s="221">
        <f t="shared" ref="F173:F209" si="27">E173/C173*100</f>
        <v>200</v>
      </c>
      <c r="G173" s="221">
        <f t="shared" ref="G173:G211" si="28">E173/D173*100</f>
        <v>100</v>
      </c>
    </row>
    <row r="174" spans="1:11" x14ac:dyDescent="0.25">
      <c r="A174" s="97">
        <v>642</v>
      </c>
      <c r="B174" s="184" t="s">
        <v>318</v>
      </c>
      <c r="C174" s="272">
        <v>1301</v>
      </c>
      <c r="D174" s="10">
        <v>2000</v>
      </c>
      <c r="E174" s="10">
        <v>1294</v>
      </c>
      <c r="F174" s="221">
        <f t="shared" si="27"/>
        <v>99.461952344350507</v>
      </c>
      <c r="G174" s="221">
        <f t="shared" si="28"/>
        <v>64.7</v>
      </c>
      <c r="K174" s="237"/>
    </row>
    <row r="175" spans="1:11" x14ac:dyDescent="0.25">
      <c r="A175" s="97">
        <v>642</v>
      </c>
      <c r="B175" s="184" t="s">
        <v>120</v>
      </c>
      <c r="C175" s="272">
        <v>95699</v>
      </c>
      <c r="D175" s="10">
        <v>106000</v>
      </c>
      <c r="E175" s="10">
        <v>132814.64000000001</v>
      </c>
      <c r="F175" s="221">
        <f t="shared" si="27"/>
        <v>138.78372814762955</v>
      </c>
      <c r="G175" s="221">
        <f t="shared" si="28"/>
        <v>125.29683018867925</v>
      </c>
      <c r="H175" s="237"/>
      <c r="I175" s="237"/>
    </row>
    <row r="176" spans="1:11" x14ac:dyDescent="0.25">
      <c r="A176" s="97">
        <v>642</v>
      </c>
      <c r="B176" s="184" t="s">
        <v>33</v>
      </c>
      <c r="C176" s="272">
        <v>144892</v>
      </c>
      <c r="D176" s="10">
        <v>240000</v>
      </c>
      <c r="E176" s="10">
        <v>163911</v>
      </c>
      <c r="F176" s="221">
        <f t="shared" si="27"/>
        <v>113.12632857576679</v>
      </c>
      <c r="G176" s="221">
        <f t="shared" si="28"/>
        <v>68.296250000000001</v>
      </c>
    </row>
    <row r="177" spans="1:11" x14ac:dyDescent="0.25">
      <c r="A177" s="226">
        <v>642</v>
      </c>
      <c r="B177" s="184" t="s">
        <v>121</v>
      </c>
      <c r="C177" s="272">
        <v>1560</v>
      </c>
      <c r="D177" s="10">
        <v>3000</v>
      </c>
      <c r="E177" s="10">
        <v>5280</v>
      </c>
      <c r="F177" s="221">
        <f t="shared" si="27"/>
        <v>338.46153846153845</v>
      </c>
      <c r="G177" s="221">
        <f t="shared" si="28"/>
        <v>176</v>
      </c>
      <c r="K177" s="237"/>
    </row>
    <row r="178" spans="1:11" x14ac:dyDescent="0.25">
      <c r="A178" s="226">
        <v>642</v>
      </c>
      <c r="B178" s="184" t="s">
        <v>122</v>
      </c>
      <c r="C178" s="272">
        <v>6500</v>
      </c>
      <c r="D178" s="10">
        <v>20000</v>
      </c>
      <c r="E178" s="10">
        <v>13250</v>
      </c>
      <c r="F178" s="221">
        <f t="shared" si="27"/>
        <v>203.84615384615384</v>
      </c>
      <c r="G178" s="221">
        <f t="shared" si="28"/>
        <v>66.25</v>
      </c>
    </row>
    <row r="179" spans="1:11" x14ac:dyDescent="0.25">
      <c r="A179" s="226">
        <v>642</v>
      </c>
      <c r="B179" s="184" t="s">
        <v>274</v>
      </c>
      <c r="C179" s="272">
        <v>440</v>
      </c>
      <c r="D179" s="10">
        <v>1000</v>
      </c>
      <c r="E179" s="10">
        <v>240</v>
      </c>
      <c r="F179" s="221">
        <f t="shared" si="27"/>
        <v>54.54545454545454</v>
      </c>
      <c r="G179" s="221">
        <f t="shared" si="28"/>
        <v>24</v>
      </c>
    </row>
    <row r="180" spans="1:11" x14ac:dyDescent="0.25">
      <c r="A180" s="226">
        <v>642</v>
      </c>
      <c r="B180" s="184" t="s">
        <v>309</v>
      </c>
      <c r="C180" s="272">
        <v>16734</v>
      </c>
      <c r="D180" s="10">
        <v>17000</v>
      </c>
      <c r="E180" s="10">
        <v>0</v>
      </c>
      <c r="F180" s="221">
        <f t="shared" si="27"/>
        <v>0</v>
      </c>
      <c r="G180" s="221">
        <f t="shared" si="28"/>
        <v>0</v>
      </c>
    </row>
    <row r="181" spans="1:11" x14ac:dyDescent="0.25">
      <c r="A181" s="97">
        <v>642</v>
      </c>
      <c r="B181" s="184" t="s">
        <v>123</v>
      </c>
      <c r="C181" s="272">
        <v>50</v>
      </c>
      <c r="D181" s="10">
        <v>0</v>
      </c>
      <c r="E181" s="10">
        <v>0.36</v>
      </c>
      <c r="F181" s="221">
        <f t="shared" si="27"/>
        <v>0.72</v>
      </c>
      <c r="G181" s="221" t="e">
        <f t="shared" si="28"/>
        <v>#DIV/0!</v>
      </c>
    </row>
    <row r="182" spans="1:11" x14ac:dyDescent="0.25">
      <c r="A182" s="97">
        <v>642</v>
      </c>
      <c r="B182" s="184" t="s">
        <v>250</v>
      </c>
      <c r="C182" s="272">
        <v>0</v>
      </c>
      <c r="D182" s="10">
        <v>0</v>
      </c>
      <c r="E182" s="10">
        <v>444</v>
      </c>
      <c r="F182" s="221" t="e">
        <f t="shared" si="27"/>
        <v>#DIV/0!</v>
      </c>
      <c r="G182" s="221" t="e">
        <f t="shared" si="28"/>
        <v>#DIV/0!</v>
      </c>
    </row>
    <row r="183" spans="1:11" ht="24.75" x14ac:dyDescent="0.25">
      <c r="A183" s="97">
        <v>642</v>
      </c>
      <c r="B183" s="228" t="s">
        <v>124</v>
      </c>
      <c r="C183" s="234">
        <v>150</v>
      </c>
      <c r="D183" s="10">
        <v>0</v>
      </c>
      <c r="E183" s="10">
        <v>0</v>
      </c>
      <c r="F183" s="221">
        <f t="shared" si="27"/>
        <v>0</v>
      </c>
      <c r="G183" s="221" t="e">
        <f t="shared" si="28"/>
        <v>#DIV/0!</v>
      </c>
    </row>
    <row r="184" spans="1:11" x14ac:dyDescent="0.25">
      <c r="A184" s="97">
        <v>642</v>
      </c>
      <c r="B184" s="184" t="s">
        <v>125</v>
      </c>
      <c r="C184" s="234">
        <v>900</v>
      </c>
      <c r="D184" s="10">
        <v>1600</v>
      </c>
      <c r="E184" s="10">
        <v>1571</v>
      </c>
      <c r="F184" s="221">
        <f t="shared" si="27"/>
        <v>174.55555555555554</v>
      </c>
      <c r="G184" s="221">
        <f t="shared" si="28"/>
        <v>98.1875</v>
      </c>
    </row>
    <row r="185" spans="1:11" x14ac:dyDescent="0.25">
      <c r="A185" s="102">
        <v>65</v>
      </c>
      <c r="B185" s="183" t="s">
        <v>126</v>
      </c>
      <c r="C185" s="103">
        <f>SUM(C186:C196)</f>
        <v>731514</v>
      </c>
      <c r="D185" s="103">
        <f>SUM(D186:D196)</f>
        <v>614780</v>
      </c>
      <c r="E185" s="103">
        <f>SUM(E186:E196)</f>
        <v>618566</v>
      </c>
      <c r="F185" s="221">
        <f t="shared" si="27"/>
        <v>84.559694004489316</v>
      </c>
      <c r="G185" s="221">
        <f t="shared" si="28"/>
        <v>100.6158300530271</v>
      </c>
      <c r="H185" s="292"/>
    </row>
    <row r="186" spans="1:11" x14ac:dyDescent="0.25">
      <c r="A186" s="98">
        <v>651</v>
      </c>
      <c r="B186" s="184" t="s">
        <v>127</v>
      </c>
      <c r="C186" s="234">
        <v>0</v>
      </c>
      <c r="D186" s="10">
        <v>2000</v>
      </c>
      <c r="E186" s="10">
        <v>600</v>
      </c>
      <c r="F186" s="221" t="e">
        <f t="shared" si="27"/>
        <v>#DIV/0!</v>
      </c>
      <c r="G186" s="221">
        <f t="shared" si="28"/>
        <v>30</v>
      </c>
    </row>
    <row r="187" spans="1:11" x14ac:dyDescent="0.25">
      <c r="A187" s="98">
        <v>651</v>
      </c>
      <c r="B187" s="184" t="s">
        <v>303</v>
      </c>
      <c r="C187" s="234">
        <v>75</v>
      </c>
      <c r="D187" s="10">
        <v>100</v>
      </c>
      <c r="E187" s="10">
        <v>28</v>
      </c>
      <c r="F187" s="221">
        <f t="shared" si="27"/>
        <v>37.333333333333336</v>
      </c>
      <c r="G187" s="221">
        <f t="shared" si="28"/>
        <v>28.000000000000004</v>
      </c>
    </row>
    <row r="188" spans="1:11" ht="24.75" x14ac:dyDescent="0.25">
      <c r="A188" s="98">
        <v>651</v>
      </c>
      <c r="B188" s="228" t="s">
        <v>275</v>
      </c>
      <c r="C188" s="234">
        <v>116136</v>
      </c>
      <c r="D188" s="10">
        <v>150000</v>
      </c>
      <c r="E188" s="10">
        <v>149828</v>
      </c>
      <c r="F188" s="221">
        <f t="shared" si="27"/>
        <v>129.01081490666115</v>
      </c>
      <c r="G188" s="221">
        <f t="shared" si="28"/>
        <v>99.885333333333335</v>
      </c>
    </row>
    <row r="189" spans="1:11" x14ac:dyDescent="0.25">
      <c r="A189" s="97">
        <v>652</v>
      </c>
      <c r="B189" s="184" t="s">
        <v>128</v>
      </c>
      <c r="C189" s="234">
        <v>487</v>
      </c>
      <c r="D189" s="10">
        <v>550</v>
      </c>
      <c r="E189" s="10">
        <v>606</v>
      </c>
      <c r="F189" s="221">
        <f t="shared" si="27"/>
        <v>124.43531827515399</v>
      </c>
      <c r="G189" s="221">
        <f t="shared" si="28"/>
        <v>110.18181818181819</v>
      </c>
    </row>
    <row r="190" spans="1:11" x14ac:dyDescent="0.25">
      <c r="A190" s="97">
        <v>652</v>
      </c>
      <c r="B190" s="184" t="s">
        <v>38</v>
      </c>
      <c r="C190" s="234">
        <v>284750</v>
      </c>
      <c r="D190" s="10">
        <v>40000</v>
      </c>
      <c r="E190" s="10">
        <v>20588</v>
      </c>
      <c r="F190" s="221">
        <f t="shared" si="27"/>
        <v>7.2302019315188755</v>
      </c>
      <c r="G190" s="221">
        <f t="shared" si="28"/>
        <v>51.470000000000006</v>
      </c>
    </row>
    <row r="191" spans="1:11" x14ac:dyDescent="0.25">
      <c r="A191" s="97">
        <v>652</v>
      </c>
      <c r="B191" s="184" t="s">
        <v>39</v>
      </c>
      <c r="C191" s="234">
        <v>6000</v>
      </c>
      <c r="D191" s="10">
        <v>6000</v>
      </c>
      <c r="E191" s="10">
        <v>6000</v>
      </c>
      <c r="F191" s="221">
        <f t="shared" si="27"/>
        <v>100</v>
      </c>
      <c r="G191" s="221">
        <f t="shared" si="28"/>
        <v>100</v>
      </c>
    </row>
    <row r="192" spans="1:11" x14ac:dyDescent="0.25">
      <c r="A192" s="97">
        <v>652</v>
      </c>
      <c r="B192" s="184" t="s">
        <v>286</v>
      </c>
      <c r="C192" s="234">
        <v>0</v>
      </c>
      <c r="D192" s="10">
        <v>1130</v>
      </c>
      <c r="E192" s="10">
        <v>1034</v>
      </c>
      <c r="F192" s="221" t="e">
        <f t="shared" si="27"/>
        <v>#DIV/0!</v>
      </c>
      <c r="G192" s="221">
        <f t="shared" si="28"/>
        <v>91.504424778761063</v>
      </c>
    </row>
    <row r="193" spans="1:9" x14ac:dyDescent="0.25">
      <c r="A193" s="97">
        <v>653</v>
      </c>
      <c r="B193" s="184" t="s">
        <v>41</v>
      </c>
      <c r="C193" s="234">
        <v>12821</v>
      </c>
      <c r="D193" s="10">
        <v>15000</v>
      </c>
      <c r="E193" s="10">
        <v>2550</v>
      </c>
      <c r="F193" s="221">
        <f t="shared" si="27"/>
        <v>19.889244208720068</v>
      </c>
      <c r="G193" s="221">
        <f t="shared" si="28"/>
        <v>17</v>
      </c>
    </row>
    <row r="194" spans="1:9" x14ac:dyDescent="0.25">
      <c r="A194" s="97">
        <v>653</v>
      </c>
      <c r="B194" s="184" t="s">
        <v>42</v>
      </c>
      <c r="C194" s="234">
        <v>311245</v>
      </c>
      <c r="D194" s="10">
        <v>400000</v>
      </c>
      <c r="E194" s="10">
        <v>437332</v>
      </c>
      <c r="F194" s="221">
        <f t="shared" si="27"/>
        <v>140.51053028964319</v>
      </c>
      <c r="G194" s="221">
        <f t="shared" si="28"/>
        <v>109.333</v>
      </c>
    </row>
    <row r="195" spans="1:9" x14ac:dyDescent="0.25">
      <c r="A195" s="97">
        <v>653</v>
      </c>
      <c r="B195" s="184" t="s">
        <v>129</v>
      </c>
      <c r="C195" s="234">
        <v>0</v>
      </c>
      <c r="D195" s="10">
        <v>0</v>
      </c>
      <c r="E195" s="10">
        <v>0</v>
      </c>
      <c r="F195" s="221" t="e">
        <f t="shared" si="27"/>
        <v>#DIV/0!</v>
      </c>
      <c r="G195" s="221" t="e">
        <f t="shared" si="28"/>
        <v>#DIV/0!</v>
      </c>
    </row>
    <row r="196" spans="1:9" x14ac:dyDescent="0.25">
      <c r="A196" s="97">
        <v>653</v>
      </c>
      <c r="B196" s="184" t="s">
        <v>130</v>
      </c>
      <c r="C196" s="235">
        <v>0</v>
      </c>
      <c r="D196" s="10">
        <v>0</v>
      </c>
      <c r="E196" s="10">
        <v>0</v>
      </c>
      <c r="F196" s="221" t="e">
        <f t="shared" si="27"/>
        <v>#DIV/0!</v>
      </c>
      <c r="G196" s="221" t="e">
        <f t="shared" si="28"/>
        <v>#DIV/0!</v>
      </c>
    </row>
    <row r="197" spans="1:9" x14ac:dyDescent="0.25">
      <c r="A197" s="102">
        <v>66</v>
      </c>
      <c r="B197" s="183" t="s">
        <v>255</v>
      </c>
      <c r="C197" s="103">
        <f>SUM(C198:C204)</f>
        <v>80796</v>
      </c>
      <c r="D197" s="103">
        <f>SUM(D198:D204)</f>
        <v>73920</v>
      </c>
      <c r="E197" s="103">
        <f>SUM(E198:E204)</f>
        <v>81070</v>
      </c>
      <c r="F197" s="221">
        <f t="shared" si="27"/>
        <v>100.33912569929204</v>
      </c>
      <c r="G197" s="221">
        <f t="shared" si="28"/>
        <v>109.67261904761905</v>
      </c>
    </row>
    <row r="198" spans="1:9" x14ac:dyDescent="0.25">
      <c r="A198" s="98">
        <v>661</v>
      </c>
      <c r="B198" s="184" t="s">
        <v>266</v>
      </c>
      <c r="C198" s="10">
        <v>1126</v>
      </c>
      <c r="D198" s="10">
        <v>0</v>
      </c>
      <c r="E198" s="10">
        <v>0</v>
      </c>
      <c r="F198" s="221">
        <f t="shared" si="27"/>
        <v>0</v>
      </c>
      <c r="G198" s="221" t="e">
        <f t="shared" si="28"/>
        <v>#DIV/0!</v>
      </c>
    </row>
    <row r="199" spans="1:9" x14ac:dyDescent="0.25">
      <c r="A199" s="98">
        <v>661</v>
      </c>
      <c r="B199" s="184" t="s">
        <v>297</v>
      </c>
      <c r="C199" s="10">
        <v>33920</v>
      </c>
      <c r="D199" s="10">
        <v>33920</v>
      </c>
      <c r="E199" s="10">
        <v>33920</v>
      </c>
      <c r="F199" s="221">
        <f t="shared" si="27"/>
        <v>100</v>
      </c>
      <c r="G199" s="221">
        <f t="shared" si="28"/>
        <v>100</v>
      </c>
    </row>
    <row r="200" spans="1:9" x14ac:dyDescent="0.25">
      <c r="A200" s="330">
        <v>661</v>
      </c>
      <c r="B200" s="236" t="s">
        <v>251</v>
      </c>
      <c r="C200" s="271">
        <v>41100</v>
      </c>
      <c r="D200" s="10">
        <v>25000</v>
      </c>
      <c r="E200" s="10">
        <v>39600</v>
      </c>
      <c r="F200" s="221">
        <f t="shared" si="27"/>
        <v>96.350364963503651</v>
      </c>
      <c r="G200" s="221">
        <f t="shared" si="28"/>
        <v>158.4</v>
      </c>
      <c r="H200" s="237"/>
      <c r="I200" s="237"/>
    </row>
    <row r="201" spans="1:9" x14ac:dyDescent="0.25">
      <c r="A201" s="330">
        <v>661</v>
      </c>
      <c r="B201" s="238" t="s">
        <v>252</v>
      </c>
      <c r="C201" s="271">
        <v>0</v>
      </c>
      <c r="D201" s="10">
        <v>5000</v>
      </c>
      <c r="E201" s="10">
        <v>0</v>
      </c>
      <c r="F201" s="221" t="e">
        <f t="shared" si="27"/>
        <v>#DIV/0!</v>
      </c>
      <c r="G201" s="221">
        <f t="shared" si="28"/>
        <v>0</v>
      </c>
    </row>
    <row r="202" spans="1:9" x14ac:dyDescent="0.25">
      <c r="A202" s="330">
        <v>661</v>
      </c>
      <c r="B202" s="238" t="s">
        <v>253</v>
      </c>
      <c r="C202" s="271">
        <v>0</v>
      </c>
      <c r="D202" s="10">
        <v>5000</v>
      </c>
      <c r="E202" s="10">
        <v>2500</v>
      </c>
      <c r="F202" s="221" t="e">
        <f t="shared" si="27"/>
        <v>#DIV/0!</v>
      </c>
      <c r="G202" s="221">
        <f t="shared" si="28"/>
        <v>50</v>
      </c>
    </row>
    <row r="203" spans="1:9" x14ac:dyDescent="0.25">
      <c r="A203" s="330">
        <v>661</v>
      </c>
      <c r="B203" s="238" t="s">
        <v>254</v>
      </c>
      <c r="C203" s="271">
        <v>4150</v>
      </c>
      <c r="D203" s="10">
        <v>5000</v>
      </c>
      <c r="E203" s="10">
        <v>5050</v>
      </c>
      <c r="F203" s="221">
        <f>E203/C203*100</f>
        <v>121.68674698795181</v>
      </c>
      <c r="G203" s="221">
        <f>E203/D203*100</f>
        <v>101</v>
      </c>
    </row>
    <row r="204" spans="1:9" x14ac:dyDescent="0.25">
      <c r="A204" s="330">
        <v>663</v>
      </c>
      <c r="B204" s="238" t="s">
        <v>354</v>
      </c>
      <c r="C204" s="271">
        <v>500</v>
      </c>
      <c r="D204" s="10">
        <v>0</v>
      </c>
      <c r="E204" s="10">
        <v>0</v>
      </c>
      <c r="F204" s="221">
        <f t="shared" si="27"/>
        <v>0</v>
      </c>
      <c r="G204" s="221" t="e">
        <f t="shared" si="28"/>
        <v>#DIV/0!</v>
      </c>
    </row>
    <row r="205" spans="1:9" x14ac:dyDescent="0.25">
      <c r="A205" s="102">
        <v>68</v>
      </c>
      <c r="B205" s="183" t="s">
        <v>131</v>
      </c>
      <c r="C205" s="103">
        <f>SUM(C206)</f>
        <v>0</v>
      </c>
      <c r="D205" s="103">
        <f>SUM(D206)</f>
        <v>1000</v>
      </c>
      <c r="E205" s="103">
        <f>SUM(E206)</f>
        <v>0</v>
      </c>
      <c r="F205" s="221" t="e">
        <f t="shared" si="27"/>
        <v>#DIV/0!</v>
      </c>
      <c r="G205" s="221">
        <f t="shared" si="28"/>
        <v>0</v>
      </c>
    </row>
    <row r="206" spans="1:9" x14ac:dyDescent="0.25">
      <c r="A206" s="98">
        <v>681</v>
      </c>
      <c r="B206" s="184" t="s">
        <v>353</v>
      </c>
      <c r="C206" s="10">
        <v>0</v>
      </c>
      <c r="D206" s="10">
        <v>1000</v>
      </c>
      <c r="E206" s="10">
        <v>0</v>
      </c>
      <c r="F206" s="221" t="e">
        <f t="shared" si="27"/>
        <v>#DIV/0!</v>
      </c>
      <c r="G206" s="221">
        <f t="shared" si="28"/>
        <v>0</v>
      </c>
    </row>
    <row r="207" spans="1:9" x14ac:dyDescent="0.25">
      <c r="A207" s="100">
        <v>7</v>
      </c>
      <c r="B207" s="182" t="s">
        <v>44</v>
      </c>
      <c r="C207" s="104">
        <f>SUM(C208+C210)</f>
        <v>198426</v>
      </c>
      <c r="D207" s="104">
        <f>SUM(D208+D210)</f>
        <v>367500</v>
      </c>
      <c r="E207" s="104">
        <f>SUM(E208+E210)</f>
        <v>312730</v>
      </c>
      <c r="F207" s="221">
        <f t="shared" si="27"/>
        <v>157.60535413705864</v>
      </c>
      <c r="G207" s="221">
        <f t="shared" si="28"/>
        <v>85.096598639455777</v>
      </c>
    </row>
    <row r="208" spans="1:9" x14ac:dyDescent="0.25">
      <c r="A208" s="102">
        <v>71</v>
      </c>
      <c r="B208" s="183" t="s">
        <v>132</v>
      </c>
      <c r="C208" s="103">
        <f>SUM(C209)</f>
        <v>198426</v>
      </c>
      <c r="D208" s="103">
        <f t="shared" ref="D208:E208" si="29">SUM(D209)</f>
        <v>292500</v>
      </c>
      <c r="E208" s="103">
        <f t="shared" si="29"/>
        <v>251230</v>
      </c>
      <c r="F208" s="221">
        <f t="shared" si="27"/>
        <v>126.61143196960076</v>
      </c>
      <c r="G208" s="221">
        <f t="shared" si="28"/>
        <v>85.890598290598291</v>
      </c>
    </row>
    <row r="209" spans="1:13" x14ac:dyDescent="0.25">
      <c r="A209" s="97">
        <v>711</v>
      </c>
      <c r="B209" s="184" t="s">
        <v>133</v>
      </c>
      <c r="C209" s="10">
        <v>198426</v>
      </c>
      <c r="D209" s="10">
        <v>292500</v>
      </c>
      <c r="E209" s="10">
        <v>251230</v>
      </c>
      <c r="F209" s="221">
        <f t="shared" si="27"/>
        <v>126.61143196960076</v>
      </c>
      <c r="G209" s="221">
        <f t="shared" si="28"/>
        <v>85.890598290598291</v>
      </c>
    </row>
    <row r="210" spans="1:13" x14ac:dyDescent="0.25">
      <c r="A210" s="102">
        <v>72</v>
      </c>
      <c r="B210" s="183" t="s">
        <v>269</v>
      </c>
      <c r="C210" s="103">
        <f>SUM(C211+C212)</f>
        <v>0</v>
      </c>
      <c r="D210" s="103">
        <f t="shared" ref="D210:E210" si="30">SUM(D211+D212)</f>
        <v>75000</v>
      </c>
      <c r="E210" s="103">
        <f t="shared" si="30"/>
        <v>61500</v>
      </c>
      <c r="F210" s="221" t="e">
        <f t="shared" ref="F210:F220" si="31">E210/C210*100</f>
        <v>#DIV/0!</v>
      </c>
      <c r="G210" s="221">
        <f t="shared" si="28"/>
        <v>82</v>
      </c>
    </row>
    <row r="211" spans="1:13" x14ac:dyDescent="0.25">
      <c r="A211" s="315">
        <v>721</v>
      </c>
      <c r="B211" s="225" t="s">
        <v>366</v>
      </c>
      <c r="C211" s="316">
        <v>0</v>
      </c>
      <c r="D211" s="316">
        <v>75000</v>
      </c>
      <c r="E211" s="316">
        <v>37500</v>
      </c>
      <c r="F211" s="221" t="e">
        <f t="shared" si="31"/>
        <v>#DIV/0!</v>
      </c>
      <c r="G211" s="221">
        <f t="shared" si="28"/>
        <v>50</v>
      </c>
    </row>
    <row r="212" spans="1:13" x14ac:dyDescent="0.25">
      <c r="A212" s="97">
        <v>722</v>
      </c>
      <c r="B212" s="184" t="s">
        <v>341</v>
      </c>
      <c r="C212" s="10">
        <v>0</v>
      </c>
      <c r="D212" s="10">
        <v>0</v>
      </c>
      <c r="E212" s="10">
        <v>24000</v>
      </c>
      <c r="F212" s="221" t="e">
        <f t="shared" si="31"/>
        <v>#DIV/0!</v>
      </c>
      <c r="G212" s="221" t="e">
        <f t="shared" ref="G212:G220" si="32">E212/D212*100</f>
        <v>#DIV/0!</v>
      </c>
    </row>
    <row r="213" spans="1:13" x14ac:dyDescent="0.25">
      <c r="A213" s="99">
        <v>8</v>
      </c>
      <c r="B213" s="182" t="s">
        <v>134</v>
      </c>
      <c r="C213" s="104">
        <f t="shared" ref="C213:E214" si="33">SUM(C214)</f>
        <v>0</v>
      </c>
      <c r="D213" s="104">
        <f t="shared" si="33"/>
        <v>200000</v>
      </c>
      <c r="E213" s="104">
        <f t="shared" si="33"/>
        <v>158180</v>
      </c>
      <c r="F213" s="221" t="e">
        <f t="shared" si="31"/>
        <v>#DIV/0!</v>
      </c>
      <c r="G213" s="221">
        <f t="shared" si="32"/>
        <v>79.09</v>
      </c>
    </row>
    <row r="214" spans="1:13" x14ac:dyDescent="0.25">
      <c r="A214" s="101">
        <v>84</v>
      </c>
      <c r="B214" s="183" t="s">
        <v>135</v>
      </c>
      <c r="C214" s="103">
        <f t="shared" si="33"/>
        <v>0</v>
      </c>
      <c r="D214" s="103">
        <f t="shared" si="33"/>
        <v>200000</v>
      </c>
      <c r="E214" s="103">
        <f t="shared" si="33"/>
        <v>158180</v>
      </c>
      <c r="F214" s="221" t="e">
        <f t="shared" si="31"/>
        <v>#DIV/0!</v>
      </c>
      <c r="G214" s="221">
        <f t="shared" si="32"/>
        <v>79.09</v>
      </c>
    </row>
    <row r="215" spans="1:13" x14ac:dyDescent="0.25">
      <c r="A215" s="98">
        <v>847</v>
      </c>
      <c r="B215" s="228" t="s">
        <v>360</v>
      </c>
      <c r="C215" s="10">
        <v>0</v>
      </c>
      <c r="D215" s="10">
        <v>200000</v>
      </c>
      <c r="E215" s="10">
        <v>158180</v>
      </c>
      <c r="F215" s="221" t="e">
        <f t="shared" si="31"/>
        <v>#DIV/0!</v>
      </c>
      <c r="G215" s="221">
        <f t="shared" si="32"/>
        <v>79.09</v>
      </c>
    </row>
    <row r="216" spans="1:13" x14ac:dyDescent="0.25">
      <c r="A216" s="100">
        <v>9</v>
      </c>
      <c r="B216" s="182" t="s">
        <v>136</v>
      </c>
      <c r="C216" s="104">
        <f t="shared" ref="C216:E217" si="34">SUM(C217)</f>
        <v>0</v>
      </c>
      <c r="D216" s="104">
        <f t="shared" si="34"/>
        <v>0</v>
      </c>
      <c r="E216" s="104">
        <f t="shared" si="34"/>
        <v>0</v>
      </c>
      <c r="F216" s="221" t="e">
        <f t="shared" si="31"/>
        <v>#DIV/0!</v>
      </c>
      <c r="G216" s="221" t="e">
        <f t="shared" si="32"/>
        <v>#DIV/0!</v>
      </c>
    </row>
    <row r="217" spans="1:13" x14ac:dyDescent="0.25">
      <c r="A217" s="102">
        <v>92</v>
      </c>
      <c r="B217" s="183" t="s">
        <v>257</v>
      </c>
      <c r="C217" s="103">
        <f t="shared" si="34"/>
        <v>0</v>
      </c>
      <c r="D217" s="103">
        <f t="shared" si="34"/>
        <v>0</v>
      </c>
      <c r="E217" s="103">
        <f t="shared" si="34"/>
        <v>0</v>
      </c>
      <c r="F217" s="221" t="e">
        <f t="shared" si="31"/>
        <v>#DIV/0!</v>
      </c>
      <c r="G217" s="221" t="e">
        <f t="shared" si="32"/>
        <v>#DIV/0!</v>
      </c>
    </row>
    <row r="218" spans="1:13" x14ac:dyDescent="0.25">
      <c r="A218" s="284"/>
      <c r="B218" s="299" t="s">
        <v>258</v>
      </c>
      <c r="C218" s="285"/>
      <c r="D218" s="286">
        <v>0</v>
      </c>
      <c r="E218" s="285"/>
      <c r="F218" s="282" t="e">
        <f t="shared" si="31"/>
        <v>#DIV/0!</v>
      </c>
      <c r="G218" s="282" t="e">
        <f t="shared" si="32"/>
        <v>#DIV/0!</v>
      </c>
      <c r="H218" s="292"/>
    </row>
    <row r="219" spans="1:13" ht="15.75" thickBot="1" x14ac:dyDescent="0.3">
      <c r="A219" s="1"/>
      <c r="B219" s="1"/>
      <c r="C219" s="1"/>
      <c r="D219" s="1"/>
      <c r="E219" s="1"/>
      <c r="F219" s="221" t="e">
        <f t="shared" si="31"/>
        <v>#DIV/0!</v>
      </c>
      <c r="G219" s="221" t="e">
        <f t="shared" si="32"/>
        <v>#DIV/0!</v>
      </c>
    </row>
    <row r="220" spans="1:13" ht="15.75" thickBot="1" x14ac:dyDescent="0.3">
      <c r="A220" s="340" t="s">
        <v>50</v>
      </c>
      <c r="B220" s="341"/>
      <c r="C220" s="161">
        <f>SUM(C223+C400+C408)</f>
        <v>5794519</v>
      </c>
      <c r="D220" s="161">
        <f>SUM(D223+D400+D408)</f>
        <v>7727055</v>
      </c>
      <c r="E220" s="161">
        <f>SUM(E223+E400+E408)</f>
        <v>7245494</v>
      </c>
      <c r="F220" s="221">
        <f t="shared" si="31"/>
        <v>125.04047359237238</v>
      </c>
      <c r="G220" s="221">
        <f t="shared" si="32"/>
        <v>93.767858517895888</v>
      </c>
    </row>
    <row r="221" spans="1:13" ht="15.75" thickBot="1" x14ac:dyDescent="0.3">
      <c r="A221" s="1"/>
      <c r="B221" s="1"/>
      <c r="C221" s="1"/>
      <c r="D221" s="1"/>
      <c r="E221" s="1"/>
      <c r="F221" s="257"/>
      <c r="G221" s="257"/>
    </row>
    <row r="222" spans="1:13" ht="60.75" thickBot="1" x14ac:dyDescent="0.3">
      <c r="A222" s="105" t="s">
        <v>20</v>
      </c>
      <c r="B222" s="106" t="s">
        <v>51</v>
      </c>
      <c r="C222" s="171" t="s">
        <v>348</v>
      </c>
      <c r="D222" s="171" t="s">
        <v>325</v>
      </c>
      <c r="E222" s="73" t="s">
        <v>347</v>
      </c>
      <c r="F222" s="258" t="s">
        <v>322</v>
      </c>
      <c r="G222" s="258" t="s">
        <v>323</v>
      </c>
    </row>
    <row r="223" spans="1:13" x14ac:dyDescent="0.25">
      <c r="A223" s="145" t="s">
        <v>137</v>
      </c>
      <c r="B223" s="146"/>
      <c r="C223" s="147">
        <f>SUM(C224+C240+C252+C278+C289+C307+C315+C321+C326+C360)</f>
        <v>5232310</v>
      </c>
      <c r="D223" s="147">
        <f>SUM(D224+D240+D252+D278+D289+D307+D315+D321+D326+D360)</f>
        <v>6601893</v>
      </c>
      <c r="E223" s="147">
        <f>SUM(E224+E240+E252+E278+E289+E307+E315+E321+E326+E360)</f>
        <v>6303501</v>
      </c>
      <c r="F223" s="221">
        <f t="shared" ref="F223:F237" si="35">E223/C223*100</f>
        <v>120.47262107940853</v>
      </c>
      <c r="G223" s="221">
        <f t="shared" ref="G223:G237" si="36">E223/D223*100</f>
        <v>95.480205450164064</v>
      </c>
      <c r="H223" s="237"/>
      <c r="J223" s="308"/>
      <c r="K223" s="308"/>
      <c r="L223" s="309"/>
      <c r="M223" s="310"/>
    </row>
    <row r="224" spans="1:13" x14ac:dyDescent="0.25">
      <c r="A224" s="143" t="s">
        <v>138</v>
      </c>
      <c r="B224" s="144"/>
      <c r="C224" s="148">
        <f t="shared" ref="C224:E225" si="37">SUM(C225)</f>
        <v>505599</v>
      </c>
      <c r="D224" s="148">
        <f t="shared" si="37"/>
        <v>805687</v>
      </c>
      <c r="E224" s="148">
        <f t="shared" si="37"/>
        <v>726506</v>
      </c>
      <c r="F224" s="221">
        <f t="shared" si="35"/>
        <v>143.69213546704009</v>
      </c>
      <c r="G224" s="221">
        <f t="shared" si="36"/>
        <v>90.172238102389628</v>
      </c>
      <c r="H224" s="237"/>
      <c r="J224" s="239"/>
      <c r="K224" s="237"/>
      <c r="L224" s="239"/>
    </row>
    <row r="225" spans="1:16" x14ac:dyDescent="0.25">
      <c r="A225" s="124" t="s">
        <v>139</v>
      </c>
      <c r="B225" s="142"/>
      <c r="C225" s="149">
        <f t="shared" si="37"/>
        <v>505599</v>
      </c>
      <c r="D225" s="149">
        <f t="shared" si="37"/>
        <v>805687</v>
      </c>
      <c r="E225" s="149">
        <f t="shared" si="37"/>
        <v>726506</v>
      </c>
      <c r="F225" s="221">
        <f t="shared" si="35"/>
        <v>143.69213546704009</v>
      </c>
      <c r="G225" s="221">
        <f t="shared" si="36"/>
        <v>90.172238102389628</v>
      </c>
      <c r="H225" s="237"/>
      <c r="J225" s="239"/>
      <c r="K225" s="237"/>
      <c r="L225" s="239"/>
    </row>
    <row r="226" spans="1:16" x14ac:dyDescent="0.25">
      <c r="A226" s="122" t="s">
        <v>140</v>
      </c>
      <c r="B226" s="141"/>
      <c r="C226" s="150">
        <f>SUM(C227+C236)</f>
        <v>505599</v>
      </c>
      <c r="D226" s="150">
        <f>SUM(D227+D236)</f>
        <v>805687</v>
      </c>
      <c r="E226" s="150">
        <f>SUM(E227+E236)</f>
        <v>726506</v>
      </c>
      <c r="F226" s="221">
        <f t="shared" si="35"/>
        <v>143.69213546704009</v>
      </c>
      <c r="G226" s="221">
        <f t="shared" si="36"/>
        <v>90.172238102389628</v>
      </c>
      <c r="J226" s="239"/>
      <c r="K226" s="239"/>
      <c r="L226" s="239"/>
    </row>
    <row r="227" spans="1:16" x14ac:dyDescent="0.25">
      <c r="A227" s="109" t="s">
        <v>141</v>
      </c>
      <c r="B227" s="108"/>
      <c r="C227" s="151">
        <f>SUM(C228+C229+C230+C231+C232+C233+C234+C235)</f>
        <v>491019</v>
      </c>
      <c r="D227" s="151">
        <f>SUM(D228+D229+D230+D231+D232+D233+D234+D235)</f>
        <v>735687</v>
      </c>
      <c r="E227" s="151">
        <f>SUM(E228+E229+E230+E231+E232+E233+E234+E235)</f>
        <v>713706</v>
      </c>
      <c r="F227" s="221">
        <f t="shared" si="35"/>
        <v>145.35201285489973</v>
      </c>
      <c r="G227" s="221">
        <f t="shared" si="36"/>
        <v>97.012180451741031</v>
      </c>
      <c r="J227" s="239"/>
      <c r="K227" s="239"/>
      <c r="L227" s="239"/>
      <c r="M227" s="229"/>
    </row>
    <row r="228" spans="1:16" x14ac:dyDescent="0.25">
      <c r="A228" s="116">
        <v>311</v>
      </c>
      <c r="B228" s="185" t="s">
        <v>54</v>
      </c>
      <c r="C228" s="164">
        <v>206830</v>
      </c>
      <c r="D228" s="164">
        <v>223320</v>
      </c>
      <c r="E228" s="164">
        <v>223183</v>
      </c>
      <c r="F228" s="221">
        <f t="shared" si="35"/>
        <v>107.90649325533046</v>
      </c>
      <c r="G228" s="221">
        <f t="shared" si="36"/>
        <v>99.938653053913669</v>
      </c>
      <c r="J228" s="239"/>
      <c r="K228" s="239"/>
      <c r="L228" s="237"/>
      <c r="M228" s="296"/>
      <c r="N228" s="237"/>
    </row>
    <row r="229" spans="1:16" x14ac:dyDescent="0.25">
      <c r="A229" s="116">
        <v>312</v>
      </c>
      <c r="B229" s="212" t="s">
        <v>55</v>
      </c>
      <c r="C229" s="164">
        <v>8000</v>
      </c>
      <c r="D229" s="164">
        <v>24000</v>
      </c>
      <c r="E229" s="164">
        <v>24000</v>
      </c>
      <c r="F229" s="221">
        <f t="shared" si="35"/>
        <v>300</v>
      </c>
      <c r="G229" s="221">
        <f t="shared" si="36"/>
        <v>100</v>
      </c>
      <c r="H229" s="237"/>
      <c r="I229" s="237"/>
      <c r="J229" s="239"/>
      <c r="K229" s="239"/>
      <c r="L229" s="237"/>
      <c r="M229" s="296"/>
      <c r="O229" s="237"/>
      <c r="P229" s="237"/>
    </row>
    <row r="230" spans="1:16" x14ac:dyDescent="0.25">
      <c r="A230" s="116">
        <v>313</v>
      </c>
      <c r="B230" s="212" t="s">
        <v>56</v>
      </c>
      <c r="C230" s="164">
        <v>34127</v>
      </c>
      <c r="D230" s="164">
        <v>36849</v>
      </c>
      <c r="E230" s="164">
        <v>36826</v>
      </c>
      <c r="F230" s="221">
        <f t="shared" si="35"/>
        <v>107.90869399595628</v>
      </c>
      <c r="G230" s="221">
        <f t="shared" si="36"/>
        <v>99.937583109446663</v>
      </c>
      <c r="I230" s="237"/>
      <c r="J230" s="239"/>
      <c r="K230" s="239"/>
      <c r="L230" s="237"/>
      <c r="M230" s="296"/>
      <c r="O230" s="237"/>
      <c r="P230" s="237"/>
    </row>
    <row r="231" spans="1:16" x14ac:dyDescent="0.25">
      <c r="A231" s="116">
        <v>321</v>
      </c>
      <c r="B231" s="212" t="s">
        <v>58</v>
      </c>
      <c r="C231" s="164">
        <v>6885</v>
      </c>
      <c r="D231" s="164">
        <v>15236</v>
      </c>
      <c r="E231" s="164">
        <v>8727</v>
      </c>
      <c r="F231" s="221">
        <f t="shared" si="35"/>
        <v>126.75381263616559</v>
      </c>
      <c r="G231" s="221">
        <f t="shared" si="36"/>
        <v>57.278813336833814</v>
      </c>
      <c r="J231" s="239"/>
      <c r="K231" s="239"/>
      <c r="L231" s="239"/>
    </row>
    <row r="232" spans="1:16" x14ac:dyDescent="0.25">
      <c r="A232" s="116">
        <v>322</v>
      </c>
      <c r="B232" s="212" t="s">
        <v>59</v>
      </c>
      <c r="C232" s="164">
        <v>73584</v>
      </c>
      <c r="D232" s="164">
        <v>94242</v>
      </c>
      <c r="E232" s="164">
        <v>93587</v>
      </c>
      <c r="F232" s="221">
        <f t="shared" si="35"/>
        <v>127.1838986736247</v>
      </c>
      <c r="G232" s="221">
        <f t="shared" si="36"/>
        <v>99.304980794125768</v>
      </c>
      <c r="J232" s="239"/>
      <c r="K232" s="239"/>
      <c r="L232" s="239"/>
      <c r="M232" s="237"/>
      <c r="N232" s="237"/>
    </row>
    <row r="233" spans="1:16" x14ac:dyDescent="0.25">
      <c r="A233" s="116">
        <v>323</v>
      </c>
      <c r="B233" s="212" t="s">
        <v>60</v>
      </c>
      <c r="C233" s="164">
        <v>122744</v>
      </c>
      <c r="D233" s="164">
        <v>228980</v>
      </c>
      <c r="E233" s="164">
        <v>219466</v>
      </c>
      <c r="F233" s="221">
        <f t="shared" si="35"/>
        <v>178.79977840057356</v>
      </c>
      <c r="G233" s="221">
        <f t="shared" si="36"/>
        <v>95.845051969604327</v>
      </c>
    </row>
    <row r="234" spans="1:16" x14ac:dyDescent="0.25">
      <c r="A234" s="116">
        <v>324</v>
      </c>
      <c r="B234" s="212" t="s">
        <v>276</v>
      </c>
      <c r="C234" s="164">
        <v>0</v>
      </c>
      <c r="D234" s="164">
        <v>0</v>
      </c>
      <c r="E234" s="164">
        <v>0</v>
      </c>
      <c r="F234" s="221" t="e">
        <f t="shared" si="35"/>
        <v>#DIV/0!</v>
      </c>
      <c r="G234" s="221" t="e">
        <f t="shared" si="36"/>
        <v>#DIV/0!</v>
      </c>
    </row>
    <row r="235" spans="1:16" x14ac:dyDescent="0.25">
      <c r="A235" s="116">
        <v>329</v>
      </c>
      <c r="B235" s="212" t="s">
        <v>61</v>
      </c>
      <c r="C235" s="164">
        <v>38849</v>
      </c>
      <c r="D235" s="164">
        <v>113060</v>
      </c>
      <c r="E235" s="164">
        <v>107917</v>
      </c>
      <c r="F235" s="221">
        <f t="shared" si="35"/>
        <v>277.78578599191741</v>
      </c>
      <c r="G235" s="221">
        <f t="shared" si="36"/>
        <v>95.451087917919679</v>
      </c>
    </row>
    <row r="236" spans="1:16" x14ac:dyDescent="0.25">
      <c r="A236" s="170" t="s">
        <v>142</v>
      </c>
      <c r="B236" s="187"/>
      <c r="C236" s="152">
        <f>SUM(C237+C238+C239)</f>
        <v>14580</v>
      </c>
      <c r="D236" s="152">
        <f t="shared" ref="D236:E236" si="38">SUM(D237+D238+D239)</f>
        <v>70000</v>
      </c>
      <c r="E236" s="152">
        <f t="shared" si="38"/>
        <v>12800</v>
      </c>
      <c r="F236" s="221">
        <f t="shared" si="35"/>
        <v>87.791495198902609</v>
      </c>
      <c r="G236" s="221">
        <f t="shared" si="36"/>
        <v>18.285714285714285</v>
      </c>
    </row>
    <row r="237" spans="1:16" x14ac:dyDescent="0.25">
      <c r="A237" s="166">
        <v>412</v>
      </c>
      <c r="B237" s="188" t="s">
        <v>78</v>
      </c>
      <c r="C237" s="162">
        <v>0</v>
      </c>
      <c r="D237" s="162">
        <v>0</v>
      </c>
      <c r="E237" s="162">
        <v>0</v>
      </c>
      <c r="F237" s="221" t="e">
        <f t="shared" si="35"/>
        <v>#DIV/0!</v>
      </c>
      <c r="G237" s="221" t="e">
        <f t="shared" si="36"/>
        <v>#DIV/0!</v>
      </c>
    </row>
    <row r="238" spans="1:16" x14ac:dyDescent="0.25">
      <c r="A238" s="116">
        <v>422</v>
      </c>
      <c r="B238" s="212" t="s">
        <v>83</v>
      </c>
      <c r="C238" s="164">
        <v>14580</v>
      </c>
      <c r="D238" s="164">
        <v>20000</v>
      </c>
      <c r="E238" s="164">
        <v>12800</v>
      </c>
      <c r="F238" s="221">
        <f t="shared" ref="F238:F265" si="39">E238/C238*100</f>
        <v>87.791495198902609</v>
      </c>
      <c r="G238" s="221">
        <f t="shared" ref="G238:G239" si="40">E238/D238*100</f>
        <v>64</v>
      </c>
    </row>
    <row r="239" spans="1:16" x14ac:dyDescent="0.25">
      <c r="A239" s="116">
        <v>426</v>
      </c>
      <c r="B239" s="223" t="s">
        <v>86</v>
      </c>
      <c r="C239" s="164">
        <v>0</v>
      </c>
      <c r="D239" s="164">
        <v>50000</v>
      </c>
      <c r="E239" s="164">
        <v>0</v>
      </c>
      <c r="F239" s="221" t="e">
        <f t="shared" si="39"/>
        <v>#DIV/0!</v>
      </c>
      <c r="G239" s="221">
        <f t="shared" si="40"/>
        <v>0</v>
      </c>
    </row>
    <row r="240" spans="1:16" x14ac:dyDescent="0.25">
      <c r="A240" s="132" t="s">
        <v>143</v>
      </c>
      <c r="B240" s="140"/>
      <c r="C240" s="153">
        <f>SUM(C241)</f>
        <v>228486</v>
      </c>
      <c r="D240" s="153">
        <f>SUM(D241)</f>
        <v>300062</v>
      </c>
      <c r="E240" s="153">
        <f>SUM(E241)</f>
        <v>270945</v>
      </c>
      <c r="F240" s="221">
        <f t="shared" si="39"/>
        <v>118.58275780572988</v>
      </c>
      <c r="G240" s="221">
        <f t="shared" ref="G240:G265" si="41">E240/D240*100</f>
        <v>90.296338756656951</v>
      </c>
    </row>
    <row r="241" spans="1:9" x14ac:dyDescent="0.25">
      <c r="A241" s="130" t="s">
        <v>144</v>
      </c>
      <c r="B241" s="131"/>
      <c r="C241" s="154">
        <f>SUM(C242+C246)</f>
        <v>228486</v>
      </c>
      <c r="D241" s="154">
        <f>SUM(D242+D246)</f>
        <v>300062</v>
      </c>
      <c r="E241" s="154">
        <f>SUM(E242+E246)</f>
        <v>270945</v>
      </c>
      <c r="F241" s="221">
        <f t="shared" si="39"/>
        <v>118.58275780572988</v>
      </c>
      <c r="G241" s="221">
        <f t="shared" si="41"/>
        <v>90.296338756656951</v>
      </c>
    </row>
    <row r="242" spans="1:9" x14ac:dyDescent="0.25">
      <c r="A242" s="128" t="s">
        <v>145</v>
      </c>
      <c r="B242" s="129"/>
      <c r="C242" s="155">
        <f t="shared" ref="C242:E244" si="42">SUM(C243)</f>
        <v>21165</v>
      </c>
      <c r="D242" s="155">
        <f t="shared" si="42"/>
        <v>72000</v>
      </c>
      <c r="E242" s="155">
        <f t="shared" si="42"/>
        <v>51039</v>
      </c>
      <c r="F242" s="221">
        <f t="shared" si="39"/>
        <v>241.14812189936217</v>
      </c>
      <c r="G242" s="221">
        <f t="shared" si="41"/>
        <v>70.887500000000003</v>
      </c>
    </row>
    <row r="243" spans="1:9" x14ac:dyDescent="0.25">
      <c r="A243" s="110" t="s">
        <v>146</v>
      </c>
      <c r="B243" s="111"/>
      <c r="C243" s="152">
        <f t="shared" si="42"/>
        <v>21165</v>
      </c>
      <c r="D243" s="152">
        <f t="shared" si="42"/>
        <v>72000</v>
      </c>
      <c r="E243" s="152">
        <f t="shared" si="42"/>
        <v>51039</v>
      </c>
      <c r="F243" s="221">
        <f t="shared" si="39"/>
        <v>241.14812189936217</v>
      </c>
      <c r="G243" s="221">
        <f t="shared" si="41"/>
        <v>70.887500000000003</v>
      </c>
    </row>
    <row r="244" spans="1:9" x14ac:dyDescent="0.25">
      <c r="A244" s="116">
        <v>36</v>
      </c>
      <c r="B244" s="107"/>
      <c r="C244" s="164">
        <f t="shared" si="42"/>
        <v>21165</v>
      </c>
      <c r="D244" s="164">
        <f t="shared" si="42"/>
        <v>72000</v>
      </c>
      <c r="E244" s="164">
        <f t="shared" si="42"/>
        <v>51039</v>
      </c>
      <c r="F244" s="221">
        <f t="shared" si="39"/>
        <v>241.14812189936217</v>
      </c>
      <c r="G244" s="221">
        <f t="shared" si="41"/>
        <v>70.887500000000003</v>
      </c>
    </row>
    <row r="245" spans="1:9" x14ac:dyDescent="0.25">
      <c r="A245" s="218">
        <v>366</v>
      </c>
      <c r="B245" s="224" t="s">
        <v>361</v>
      </c>
      <c r="C245" s="175">
        <v>21165</v>
      </c>
      <c r="D245" s="175">
        <v>72000</v>
      </c>
      <c r="E245" s="175">
        <v>51039</v>
      </c>
      <c r="F245" s="221">
        <f t="shared" si="39"/>
        <v>241.14812189936217</v>
      </c>
      <c r="G245" s="221">
        <f t="shared" si="41"/>
        <v>70.887500000000003</v>
      </c>
    </row>
    <row r="246" spans="1:9" x14ac:dyDescent="0.25">
      <c r="A246" s="134" t="s">
        <v>147</v>
      </c>
      <c r="B246" s="135"/>
      <c r="C246" s="155">
        <f>SUM(C247+C250)</f>
        <v>207321</v>
      </c>
      <c r="D246" s="155">
        <f>SUM(D247+D250)</f>
        <v>228062</v>
      </c>
      <c r="E246" s="155">
        <f>SUM(E247+E250)</f>
        <v>219906</v>
      </c>
      <c r="F246" s="221">
        <f t="shared" si="39"/>
        <v>106.07029678614323</v>
      </c>
      <c r="G246" s="221">
        <f t="shared" si="41"/>
        <v>96.423779498557408</v>
      </c>
    </row>
    <row r="247" spans="1:9" x14ac:dyDescent="0.25">
      <c r="A247" s="110" t="s">
        <v>148</v>
      </c>
      <c r="B247" s="111"/>
      <c r="C247" s="152">
        <f>SUM(C248+C249)</f>
        <v>165321</v>
      </c>
      <c r="D247" s="152">
        <f t="shared" ref="D247:E247" si="43">SUM(D248+D249)</f>
        <v>194062</v>
      </c>
      <c r="E247" s="152">
        <f t="shared" si="43"/>
        <v>193906</v>
      </c>
      <c r="F247" s="221">
        <f t="shared" si="39"/>
        <v>117.29060433943661</v>
      </c>
      <c r="G247" s="221">
        <f t="shared" si="41"/>
        <v>99.919613319454598</v>
      </c>
      <c r="H247" s="237"/>
      <c r="I247" s="237"/>
    </row>
    <row r="248" spans="1:9" x14ac:dyDescent="0.25">
      <c r="A248" s="277">
        <v>372</v>
      </c>
      <c r="B248" s="278" t="s">
        <v>70</v>
      </c>
      <c r="C248" s="293">
        <v>165321</v>
      </c>
      <c r="D248" s="293">
        <v>190062</v>
      </c>
      <c r="E248" s="293">
        <v>189906</v>
      </c>
      <c r="F248" s="294">
        <f t="shared" si="39"/>
        <v>114.8710690111964</v>
      </c>
      <c r="G248" s="294">
        <f t="shared" si="41"/>
        <v>99.917921520345985</v>
      </c>
    </row>
    <row r="249" spans="1:9" x14ac:dyDescent="0.25">
      <c r="A249" s="116">
        <v>382</v>
      </c>
      <c r="B249" s="212" t="s">
        <v>73</v>
      </c>
      <c r="C249" s="164">
        <v>0</v>
      </c>
      <c r="D249" s="164">
        <v>4000</v>
      </c>
      <c r="E249" s="164">
        <v>4000</v>
      </c>
      <c r="F249" s="221" t="e">
        <f t="shared" si="39"/>
        <v>#DIV/0!</v>
      </c>
      <c r="G249" s="221">
        <f t="shared" si="41"/>
        <v>100</v>
      </c>
    </row>
    <row r="250" spans="1:9" x14ac:dyDescent="0.25">
      <c r="A250" s="110" t="s">
        <v>149</v>
      </c>
      <c r="B250" s="111"/>
      <c r="C250" s="152">
        <f t="shared" ref="C250:E250" si="44">SUM(C251)</f>
        <v>42000</v>
      </c>
      <c r="D250" s="152">
        <f t="shared" si="44"/>
        <v>34000</v>
      </c>
      <c r="E250" s="152">
        <f t="shared" si="44"/>
        <v>26000</v>
      </c>
      <c r="F250" s="221">
        <f t="shared" si="39"/>
        <v>61.904761904761905</v>
      </c>
      <c r="G250" s="221">
        <f t="shared" si="41"/>
        <v>76.470588235294116</v>
      </c>
      <c r="H250" s="237"/>
      <c r="I250" s="237"/>
    </row>
    <row r="251" spans="1:9" x14ac:dyDescent="0.25">
      <c r="A251" s="116">
        <v>372</v>
      </c>
      <c r="B251" s="185" t="s">
        <v>70</v>
      </c>
      <c r="C251" s="164">
        <v>42000</v>
      </c>
      <c r="D251" s="164">
        <v>34000</v>
      </c>
      <c r="E251" s="164">
        <v>26000</v>
      </c>
      <c r="F251" s="221">
        <f t="shared" si="39"/>
        <v>61.904761904761905</v>
      </c>
      <c r="G251" s="221">
        <f t="shared" si="41"/>
        <v>76.470588235294116</v>
      </c>
    </row>
    <row r="252" spans="1:9" x14ac:dyDescent="0.25">
      <c r="A252" s="132" t="s">
        <v>150</v>
      </c>
      <c r="B252" s="133"/>
      <c r="C252" s="153">
        <f>SUM(C253)</f>
        <v>342734</v>
      </c>
      <c r="D252" s="153">
        <f>SUM(D253)</f>
        <v>347047</v>
      </c>
      <c r="E252" s="153">
        <f>SUM(E253)</f>
        <v>347585</v>
      </c>
      <c r="F252" s="221">
        <f t="shared" si="39"/>
        <v>101.41538335852293</v>
      </c>
      <c r="G252" s="221">
        <f t="shared" si="41"/>
        <v>100.15502223041837</v>
      </c>
    </row>
    <row r="253" spans="1:9" x14ac:dyDescent="0.25">
      <c r="A253" s="130" t="s">
        <v>151</v>
      </c>
      <c r="B253" s="131"/>
      <c r="C253" s="154">
        <f>SUM(C254+C257+C271+C275)</f>
        <v>342734</v>
      </c>
      <c r="D253" s="154">
        <f>SUM(D254+D257+D271+D275)</f>
        <v>347047</v>
      </c>
      <c r="E253" s="154">
        <f>SUM(E254+E257+E271+E275)</f>
        <v>347585</v>
      </c>
      <c r="F253" s="221">
        <f t="shared" si="39"/>
        <v>101.41538335852293</v>
      </c>
      <c r="G253" s="221">
        <f t="shared" si="41"/>
        <v>100.15502223041837</v>
      </c>
    </row>
    <row r="254" spans="1:9" x14ac:dyDescent="0.25">
      <c r="A254" s="128" t="s">
        <v>152</v>
      </c>
      <c r="B254" s="129"/>
      <c r="C254" s="155">
        <f>SUM(C255)</f>
        <v>42600</v>
      </c>
      <c r="D254" s="155">
        <f t="shared" ref="D254:E254" si="45">SUM(D255)</f>
        <v>0</v>
      </c>
      <c r="E254" s="155">
        <f t="shared" si="45"/>
        <v>0</v>
      </c>
      <c r="F254" s="221">
        <f t="shared" si="39"/>
        <v>0</v>
      </c>
      <c r="G254" s="221" t="e">
        <f t="shared" si="41"/>
        <v>#DIV/0!</v>
      </c>
    </row>
    <row r="255" spans="1:9" x14ac:dyDescent="0.25">
      <c r="A255" s="279" t="s">
        <v>284</v>
      </c>
      <c r="B255" s="280"/>
      <c r="C255" s="281">
        <f t="shared" ref="C255:E255" si="46">SUM(C256)</f>
        <v>42600</v>
      </c>
      <c r="D255" s="281">
        <v>0</v>
      </c>
      <c r="E255" s="281">
        <f t="shared" si="46"/>
        <v>0</v>
      </c>
      <c r="F255" s="221">
        <f t="shared" si="39"/>
        <v>0</v>
      </c>
      <c r="G255" s="221" t="e">
        <f t="shared" si="41"/>
        <v>#DIV/0!</v>
      </c>
    </row>
    <row r="256" spans="1:9" x14ac:dyDescent="0.25">
      <c r="A256" s="116">
        <v>381</v>
      </c>
      <c r="B256" s="212" t="s">
        <v>72</v>
      </c>
      <c r="C256" s="164">
        <v>42600</v>
      </c>
      <c r="D256" s="164">
        <v>0</v>
      </c>
      <c r="E256" s="164">
        <v>0</v>
      </c>
      <c r="F256" s="221">
        <f t="shared" si="39"/>
        <v>0</v>
      </c>
      <c r="G256" s="221" t="e">
        <f t="shared" si="41"/>
        <v>#DIV/0!</v>
      </c>
    </row>
    <row r="257" spans="1:10" x14ac:dyDescent="0.25">
      <c r="A257" s="134" t="s">
        <v>153</v>
      </c>
      <c r="B257" s="135"/>
      <c r="C257" s="155">
        <f>SUM(C258+C267+C269)</f>
        <v>170837</v>
      </c>
      <c r="D257" s="155">
        <f t="shared" ref="D257:E257" si="47">SUM(D258+D267+D269)</f>
        <v>193127</v>
      </c>
      <c r="E257" s="155">
        <f t="shared" si="47"/>
        <v>193665</v>
      </c>
      <c r="F257" s="221">
        <f t="shared" si="39"/>
        <v>113.36244490362158</v>
      </c>
      <c r="G257" s="221">
        <f t="shared" si="41"/>
        <v>100.27857316687982</v>
      </c>
    </row>
    <row r="258" spans="1:10" x14ac:dyDescent="0.25">
      <c r="A258" s="110" t="s">
        <v>154</v>
      </c>
      <c r="B258" s="111"/>
      <c r="C258" s="152">
        <f>SUM(C259+C260+C261+C262+C263+C264+C265+C266)</f>
        <v>141657</v>
      </c>
      <c r="D258" s="152">
        <f>SUM(D259+D260+D261+D262+D263+D264+D265+D266)</f>
        <v>148127</v>
      </c>
      <c r="E258" s="152">
        <f>SUM(E259+E260+E261+E262+E263+E264+E265+E266)</f>
        <v>147809</v>
      </c>
      <c r="F258" s="221">
        <f t="shared" si="39"/>
        <v>104.3428845733003</v>
      </c>
      <c r="G258" s="221">
        <f t="shared" si="41"/>
        <v>99.78531935433783</v>
      </c>
    </row>
    <row r="259" spans="1:10" x14ac:dyDescent="0.25">
      <c r="A259" s="116">
        <v>311</v>
      </c>
      <c r="B259" s="212" t="s">
        <v>54</v>
      </c>
      <c r="C259" s="164">
        <v>80158</v>
      </c>
      <c r="D259" s="164">
        <v>86651</v>
      </c>
      <c r="E259" s="164">
        <v>86651</v>
      </c>
      <c r="F259" s="221">
        <f t="shared" si="39"/>
        <v>108.10025200229548</v>
      </c>
      <c r="G259" s="221">
        <f t="shared" si="41"/>
        <v>100</v>
      </c>
      <c r="I259" s="237"/>
    </row>
    <row r="260" spans="1:10" x14ac:dyDescent="0.25">
      <c r="A260" s="116">
        <v>312</v>
      </c>
      <c r="B260" s="212" t="s">
        <v>55</v>
      </c>
      <c r="C260" s="76">
        <v>8000</v>
      </c>
      <c r="D260" s="76">
        <v>13000</v>
      </c>
      <c r="E260" s="76">
        <v>13000</v>
      </c>
      <c r="F260" s="221">
        <f t="shared" si="39"/>
        <v>162.5</v>
      </c>
      <c r="G260" s="221">
        <f t="shared" si="41"/>
        <v>100</v>
      </c>
    </row>
    <row r="261" spans="1:10" x14ac:dyDescent="0.25">
      <c r="A261" s="116">
        <v>313</v>
      </c>
      <c r="B261" s="212" t="s">
        <v>56</v>
      </c>
      <c r="C261" s="76">
        <v>13226</v>
      </c>
      <c r="D261" s="76">
        <v>14298</v>
      </c>
      <c r="E261" s="76">
        <v>14297</v>
      </c>
      <c r="F261" s="221">
        <f t="shared" si="39"/>
        <v>108.09768637532133</v>
      </c>
      <c r="G261" s="221">
        <f t="shared" si="41"/>
        <v>99.993006014827245</v>
      </c>
      <c r="J261" s="270"/>
    </row>
    <row r="262" spans="1:10" x14ac:dyDescent="0.25">
      <c r="A262" s="116">
        <v>321</v>
      </c>
      <c r="B262" s="212" t="s">
        <v>58</v>
      </c>
      <c r="C262" s="76">
        <v>1482</v>
      </c>
      <c r="D262" s="76">
        <v>2868</v>
      </c>
      <c r="E262" s="76">
        <v>1368</v>
      </c>
      <c r="F262" s="221">
        <f t="shared" si="39"/>
        <v>92.307692307692307</v>
      </c>
      <c r="G262" s="221">
        <f t="shared" si="41"/>
        <v>47.69874476987448</v>
      </c>
    </row>
    <row r="263" spans="1:10" x14ac:dyDescent="0.25">
      <c r="A263" s="116">
        <v>322</v>
      </c>
      <c r="B263" s="211" t="s">
        <v>59</v>
      </c>
      <c r="C263" s="76">
        <v>3235</v>
      </c>
      <c r="D263" s="76">
        <v>4800</v>
      </c>
      <c r="E263" s="76">
        <v>5163</v>
      </c>
      <c r="F263" s="221">
        <f t="shared" si="39"/>
        <v>159.59814528593509</v>
      </c>
      <c r="G263" s="221">
        <f t="shared" si="41"/>
        <v>107.5625</v>
      </c>
    </row>
    <row r="264" spans="1:10" x14ac:dyDescent="0.25">
      <c r="A264" s="116">
        <v>323</v>
      </c>
      <c r="B264" s="211" t="s">
        <v>60</v>
      </c>
      <c r="C264" s="76">
        <v>26605</v>
      </c>
      <c r="D264" s="76">
        <v>14480</v>
      </c>
      <c r="E264" s="76">
        <v>15244</v>
      </c>
      <c r="F264" s="221">
        <f t="shared" si="39"/>
        <v>57.297500469836493</v>
      </c>
      <c r="G264" s="221">
        <f t="shared" si="41"/>
        <v>105.27624309392264</v>
      </c>
    </row>
    <row r="265" spans="1:10" x14ac:dyDescent="0.25">
      <c r="A265" s="116">
        <v>329</v>
      </c>
      <c r="B265" s="211" t="s">
        <v>61</v>
      </c>
      <c r="C265" s="76">
        <v>7890</v>
      </c>
      <c r="D265" s="76">
        <v>11000</v>
      </c>
      <c r="E265" s="76">
        <v>10968</v>
      </c>
      <c r="F265" s="221">
        <f t="shared" si="39"/>
        <v>139.01140684410646</v>
      </c>
      <c r="G265" s="221">
        <f t="shared" si="41"/>
        <v>99.709090909090918</v>
      </c>
    </row>
    <row r="266" spans="1:10" ht="15.75" customHeight="1" x14ac:dyDescent="0.25">
      <c r="A266" s="116">
        <v>343</v>
      </c>
      <c r="B266" s="211" t="s">
        <v>64</v>
      </c>
      <c r="C266" s="76">
        <v>1061</v>
      </c>
      <c r="D266" s="76">
        <v>1030</v>
      </c>
      <c r="E266" s="76">
        <v>1118</v>
      </c>
      <c r="F266" s="221">
        <f t="shared" ref="F266:F294" si="48">E266/C266*100</f>
        <v>105.37229029217718</v>
      </c>
      <c r="G266" s="221">
        <f t="shared" ref="G266:G294" si="49">E266/D266*100</f>
        <v>108.54368932038835</v>
      </c>
    </row>
    <row r="267" spans="1:10" x14ac:dyDescent="0.25">
      <c r="A267" s="110" t="s">
        <v>155</v>
      </c>
      <c r="B267" s="192"/>
      <c r="C267" s="156">
        <f>SUM(C268)</f>
        <v>3772</v>
      </c>
      <c r="D267" s="156">
        <f>SUM(D268)</f>
        <v>22000</v>
      </c>
      <c r="E267" s="156">
        <f>SUM(E268)</f>
        <v>21124</v>
      </c>
      <c r="F267" s="221">
        <f t="shared" si="48"/>
        <v>560.0212089077412</v>
      </c>
      <c r="G267" s="221">
        <f t="shared" si="49"/>
        <v>96.018181818181816</v>
      </c>
    </row>
    <row r="268" spans="1:10" x14ac:dyDescent="0.25">
      <c r="A268" s="116">
        <v>422</v>
      </c>
      <c r="B268" s="211" t="s">
        <v>83</v>
      </c>
      <c r="C268" s="76">
        <v>3772</v>
      </c>
      <c r="D268" s="76">
        <v>22000</v>
      </c>
      <c r="E268" s="76">
        <v>21124</v>
      </c>
      <c r="F268" s="221">
        <f t="shared" si="48"/>
        <v>560.0212089077412</v>
      </c>
      <c r="G268" s="221">
        <f t="shared" si="49"/>
        <v>96.018181818181816</v>
      </c>
    </row>
    <row r="269" spans="1:10" x14ac:dyDescent="0.25">
      <c r="A269" s="110" t="s">
        <v>156</v>
      </c>
      <c r="B269" s="192"/>
      <c r="C269" s="156">
        <f t="shared" ref="C269:E269" si="50">SUM(C270)</f>
        <v>25408</v>
      </c>
      <c r="D269" s="156">
        <f t="shared" si="50"/>
        <v>23000</v>
      </c>
      <c r="E269" s="156">
        <f t="shared" si="50"/>
        <v>24732</v>
      </c>
      <c r="F269" s="221">
        <f t="shared" si="48"/>
        <v>97.339420654911834</v>
      </c>
      <c r="G269" s="221">
        <f t="shared" si="49"/>
        <v>107.53043478260868</v>
      </c>
    </row>
    <row r="270" spans="1:10" x14ac:dyDescent="0.25">
      <c r="A270" s="116">
        <v>424</v>
      </c>
      <c r="B270" s="211" t="s">
        <v>157</v>
      </c>
      <c r="C270" s="76">
        <v>25408</v>
      </c>
      <c r="D270" s="76">
        <v>23000</v>
      </c>
      <c r="E270" s="76">
        <v>24732</v>
      </c>
      <c r="F270" s="221">
        <f t="shared" si="48"/>
        <v>97.339420654911834</v>
      </c>
      <c r="G270" s="221">
        <f t="shared" si="49"/>
        <v>107.53043478260868</v>
      </c>
    </row>
    <row r="271" spans="1:10" x14ac:dyDescent="0.25">
      <c r="A271" s="134" t="s">
        <v>158</v>
      </c>
      <c r="B271" s="193"/>
      <c r="C271" s="157">
        <f>SUM(C272)</f>
        <v>108920</v>
      </c>
      <c r="D271" s="157">
        <f>SUM(D272)</f>
        <v>103920</v>
      </c>
      <c r="E271" s="157">
        <f>SUM(E272)</f>
        <v>103920</v>
      </c>
      <c r="F271" s="221">
        <f t="shared" si="48"/>
        <v>95.409474843922155</v>
      </c>
      <c r="G271" s="221">
        <f t="shared" si="49"/>
        <v>100</v>
      </c>
    </row>
    <row r="272" spans="1:10" x14ac:dyDescent="0.25">
      <c r="A272" s="110" t="s">
        <v>159</v>
      </c>
      <c r="B272" s="192"/>
      <c r="C272" s="156">
        <f>C273+C274</f>
        <v>108920</v>
      </c>
      <c r="D272" s="156">
        <f>D273+D274</f>
        <v>103920</v>
      </c>
      <c r="E272" s="156">
        <f>E273+E274</f>
        <v>103920</v>
      </c>
      <c r="F272" s="221">
        <f t="shared" si="48"/>
        <v>95.409474843922155</v>
      </c>
      <c r="G272" s="221">
        <f t="shared" si="49"/>
        <v>100</v>
      </c>
    </row>
    <row r="273" spans="1:8" x14ac:dyDescent="0.25">
      <c r="A273" s="116">
        <v>381</v>
      </c>
      <c r="B273" s="211" t="s">
        <v>72</v>
      </c>
      <c r="C273" s="76">
        <v>33920</v>
      </c>
      <c r="D273" s="76">
        <v>33920</v>
      </c>
      <c r="E273" s="76">
        <v>33920</v>
      </c>
      <c r="F273" s="221">
        <f t="shared" si="48"/>
        <v>100</v>
      </c>
      <c r="G273" s="221">
        <f t="shared" si="49"/>
        <v>100</v>
      </c>
      <c r="H273" s="292"/>
    </row>
    <row r="274" spans="1:8" x14ac:dyDescent="0.25">
      <c r="A274" s="116">
        <v>382</v>
      </c>
      <c r="B274" s="211" t="s">
        <v>73</v>
      </c>
      <c r="C274" s="76">
        <v>75000</v>
      </c>
      <c r="D274" s="76">
        <v>70000</v>
      </c>
      <c r="E274" s="76">
        <v>70000</v>
      </c>
      <c r="F274" s="221">
        <f t="shared" si="48"/>
        <v>93.333333333333329</v>
      </c>
      <c r="G274" s="221">
        <f t="shared" si="49"/>
        <v>100</v>
      </c>
    </row>
    <row r="275" spans="1:8" x14ac:dyDescent="0.25">
      <c r="A275" s="134" t="s">
        <v>262</v>
      </c>
      <c r="B275" s="193"/>
      <c r="C275" s="157">
        <f>SUM(C276)</f>
        <v>20377</v>
      </c>
      <c r="D275" s="157">
        <f t="shared" ref="D275:E276" si="51">SUM(D276)</f>
        <v>50000</v>
      </c>
      <c r="E275" s="157">
        <f t="shared" si="51"/>
        <v>50000</v>
      </c>
      <c r="F275" s="221">
        <f t="shared" si="48"/>
        <v>245.3746871472739</v>
      </c>
      <c r="G275" s="221">
        <f t="shared" si="49"/>
        <v>100</v>
      </c>
    </row>
    <row r="276" spans="1:8" x14ac:dyDescent="0.25">
      <c r="A276" s="110" t="s">
        <v>263</v>
      </c>
      <c r="B276" s="192"/>
      <c r="C276" s="156">
        <f>SUM(C277)</f>
        <v>20377</v>
      </c>
      <c r="D276" s="156">
        <f t="shared" si="51"/>
        <v>50000</v>
      </c>
      <c r="E276" s="156">
        <f t="shared" si="51"/>
        <v>50000</v>
      </c>
      <c r="F276" s="221">
        <f t="shared" si="48"/>
        <v>245.3746871472739</v>
      </c>
      <c r="G276" s="221">
        <f t="shared" si="49"/>
        <v>100</v>
      </c>
    </row>
    <row r="277" spans="1:8" x14ac:dyDescent="0.25">
      <c r="A277" s="116">
        <v>412</v>
      </c>
      <c r="B277" s="211" t="s">
        <v>78</v>
      </c>
      <c r="C277" s="76">
        <v>20377</v>
      </c>
      <c r="D277" s="76">
        <v>50000</v>
      </c>
      <c r="E277" s="76">
        <v>50000</v>
      </c>
      <c r="F277" s="221">
        <f t="shared" si="48"/>
        <v>245.3746871472739</v>
      </c>
      <c r="G277" s="221">
        <f t="shared" si="49"/>
        <v>100</v>
      </c>
    </row>
    <row r="278" spans="1:8" x14ac:dyDescent="0.25">
      <c r="A278" s="132" t="s">
        <v>160</v>
      </c>
      <c r="B278" s="127"/>
      <c r="C278" s="158">
        <f t="shared" ref="C278:E279" si="52">SUM(C279)</f>
        <v>443624</v>
      </c>
      <c r="D278" s="158">
        <f t="shared" si="52"/>
        <v>325750</v>
      </c>
      <c r="E278" s="158">
        <f t="shared" si="52"/>
        <v>310715</v>
      </c>
      <c r="F278" s="221">
        <f t="shared" si="48"/>
        <v>70.040169152255061</v>
      </c>
      <c r="G278" s="221">
        <f t="shared" si="49"/>
        <v>95.384497313891032</v>
      </c>
    </row>
    <row r="279" spans="1:8" x14ac:dyDescent="0.25">
      <c r="A279" s="130" t="s">
        <v>161</v>
      </c>
      <c r="B279" s="125"/>
      <c r="C279" s="159">
        <f t="shared" si="52"/>
        <v>443624</v>
      </c>
      <c r="D279" s="159">
        <f t="shared" si="52"/>
        <v>325750</v>
      </c>
      <c r="E279" s="159">
        <f t="shared" si="52"/>
        <v>310715</v>
      </c>
      <c r="F279" s="221">
        <f t="shared" si="48"/>
        <v>70.040169152255061</v>
      </c>
      <c r="G279" s="221">
        <f t="shared" si="49"/>
        <v>95.384497313891032</v>
      </c>
    </row>
    <row r="280" spans="1:8" x14ac:dyDescent="0.25">
      <c r="A280" s="128" t="s">
        <v>162</v>
      </c>
      <c r="B280" s="123"/>
      <c r="C280" s="157">
        <f>SUM(C281+C283+C285+C287)</f>
        <v>443624</v>
      </c>
      <c r="D280" s="157">
        <f>SUM(D281+D283+D285+D287)</f>
        <v>325750</v>
      </c>
      <c r="E280" s="157">
        <f>SUM(E281+E283+E285+E287)</f>
        <v>310715</v>
      </c>
      <c r="F280" s="221">
        <f t="shared" si="48"/>
        <v>70.040169152255061</v>
      </c>
      <c r="G280" s="221">
        <f t="shared" si="49"/>
        <v>95.384497313891032</v>
      </c>
    </row>
    <row r="281" spans="1:8" x14ac:dyDescent="0.25">
      <c r="A281" s="110" t="s">
        <v>163</v>
      </c>
      <c r="B281" s="110"/>
      <c r="C281" s="156">
        <f>SUM(C282)</f>
        <v>299000</v>
      </c>
      <c r="D281" s="156">
        <f>SUM(D282)</f>
        <v>90000</v>
      </c>
      <c r="E281" s="156">
        <f>SUM(E282)</f>
        <v>78561</v>
      </c>
      <c r="F281" s="221">
        <f t="shared" si="48"/>
        <v>26.274581939799329</v>
      </c>
      <c r="G281" s="221">
        <f t="shared" si="49"/>
        <v>87.29</v>
      </c>
    </row>
    <row r="282" spans="1:8" x14ac:dyDescent="0.25">
      <c r="A282" s="116">
        <v>381</v>
      </c>
      <c r="B282" s="211" t="s">
        <v>72</v>
      </c>
      <c r="C282" s="76">
        <v>299000</v>
      </c>
      <c r="D282" s="76">
        <v>90000</v>
      </c>
      <c r="E282" s="76">
        <v>78561</v>
      </c>
      <c r="F282" s="221">
        <f t="shared" si="48"/>
        <v>26.274581939799329</v>
      </c>
      <c r="G282" s="221">
        <f t="shared" si="49"/>
        <v>87.29</v>
      </c>
      <c r="H282" s="292"/>
    </row>
    <row r="283" spans="1:8" x14ac:dyDescent="0.25">
      <c r="A283" s="110" t="s">
        <v>164</v>
      </c>
      <c r="B283" s="194"/>
      <c r="C283" s="156">
        <v>0</v>
      </c>
      <c r="D283" s="156">
        <f>SUM(D284)</f>
        <v>2000</v>
      </c>
      <c r="E283" s="156">
        <f>SUM(E284)</f>
        <v>0</v>
      </c>
      <c r="F283" s="221" t="e">
        <f t="shared" si="48"/>
        <v>#DIV/0!</v>
      </c>
      <c r="G283" s="221">
        <f t="shared" si="49"/>
        <v>0</v>
      </c>
    </row>
    <row r="284" spans="1:8" x14ac:dyDescent="0.25">
      <c r="A284" s="116">
        <v>329</v>
      </c>
      <c r="B284" s="190" t="s">
        <v>61</v>
      </c>
      <c r="C284" s="76">
        <v>0</v>
      </c>
      <c r="D284" s="76">
        <v>2000</v>
      </c>
      <c r="E284" s="76">
        <v>0</v>
      </c>
      <c r="F284" s="221" t="e">
        <f t="shared" si="48"/>
        <v>#DIV/0!</v>
      </c>
      <c r="G284" s="221">
        <f t="shared" si="49"/>
        <v>0</v>
      </c>
    </row>
    <row r="285" spans="1:8" x14ac:dyDescent="0.25">
      <c r="A285" s="110" t="s">
        <v>165</v>
      </c>
      <c r="B285" s="217"/>
      <c r="C285" s="156">
        <f>SUM(C286)</f>
        <v>144624</v>
      </c>
      <c r="D285" s="156">
        <f t="shared" ref="D285:E285" si="53">SUM(D286)</f>
        <v>165000</v>
      </c>
      <c r="E285" s="156">
        <f t="shared" si="53"/>
        <v>163404</v>
      </c>
      <c r="F285" s="221">
        <f t="shared" si="48"/>
        <v>112.98539661466978</v>
      </c>
      <c r="G285" s="221">
        <f t="shared" si="49"/>
        <v>99.032727272727271</v>
      </c>
    </row>
    <row r="286" spans="1:8" x14ac:dyDescent="0.25">
      <c r="A286" s="116">
        <v>323</v>
      </c>
      <c r="B286" s="190" t="s">
        <v>60</v>
      </c>
      <c r="C286" s="76">
        <v>144624</v>
      </c>
      <c r="D286" s="76">
        <v>165000</v>
      </c>
      <c r="E286" s="76">
        <v>163404</v>
      </c>
      <c r="F286" s="221">
        <f>E286/C286*100</f>
        <v>112.98539661466978</v>
      </c>
      <c r="G286" s="221">
        <f t="shared" si="49"/>
        <v>99.032727272727271</v>
      </c>
    </row>
    <row r="287" spans="1:8" x14ac:dyDescent="0.25">
      <c r="A287" s="110" t="s">
        <v>164</v>
      </c>
      <c r="B287" s="194" t="s">
        <v>304</v>
      </c>
      <c r="C287" s="156">
        <f>SUM(C288)</f>
        <v>0</v>
      </c>
      <c r="D287" s="156">
        <f>SUM(D288)</f>
        <v>68750</v>
      </c>
      <c r="E287" s="156">
        <f>SUM(E288)</f>
        <v>68750</v>
      </c>
      <c r="F287" s="221" t="e">
        <f>E287/C287*100</f>
        <v>#DIV/0!</v>
      </c>
      <c r="G287" s="221">
        <f>E287/D287*100</f>
        <v>100</v>
      </c>
      <c r="H287" s="292"/>
    </row>
    <row r="288" spans="1:8" x14ac:dyDescent="0.25">
      <c r="A288" s="116">
        <v>382</v>
      </c>
      <c r="B288" s="190" t="s">
        <v>73</v>
      </c>
      <c r="C288" s="76">
        <v>0</v>
      </c>
      <c r="D288" s="76">
        <v>68750</v>
      </c>
      <c r="E288" s="76">
        <v>68750</v>
      </c>
      <c r="F288" s="221" t="e">
        <f>E288/C288*100</f>
        <v>#DIV/0!</v>
      </c>
      <c r="G288" s="221">
        <f>E288/D288*100</f>
        <v>100</v>
      </c>
      <c r="H288" s="292"/>
    </row>
    <row r="289" spans="1:7" x14ac:dyDescent="0.25">
      <c r="A289" s="132" t="s">
        <v>166</v>
      </c>
      <c r="B289" s="127"/>
      <c r="C289" s="158">
        <f>SUM(C290)</f>
        <v>181476</v>
      </c>
      <c r="D289" s="158">
        <f>SUM(D290)</f>
        <v>285920</v>
      </c>
      <c r="E289" s="158">
        <f>SUM(E290)</f>
        <v>271601</v>
      </c>
      <c r="F289" s="221">
        <f t="shared" si="48"/>
        <v>149.66221428728866</v>
      </c>
      <c r="G289" s="221">
        <f t="shared" si="49"/>
        <v>94.991955791829881</v>
      </c>
    </row>
    <row r="290" spans="1:7" x14ac:dyDescent="0.25">
      <c r="A290" s="130" t="s">
        <v>167</v>
      </c>
      <c r="B290" s="125"/>
      <c r="C290" s="159">
        <f>SUM(C291+C294+C299+C304)</f>
        <v>181476</v>
      </c>
      <c r="D290" s="159">
        <f>SUM(D291+D294+D299+D304)</f>
        <v>285920</v>
      </c>
      <c r="E290" s="159">
        <f>SUM(E291+E294+E299+E304)</f>
        <v>271601</v>
      </c>
      <c r="F290" s="221">
        <f t="shared" si="48"/>
        <v>149.66221428728866</v>
      </c>
      <c r="G290" s="221">
        <f t="shared" si="49"/>
        <v>94.991955791829881</v>
      </c>
    </row>
    <row r="291" spans="1:7" x14ac:dyDescent="0.25">
      <c r="A291" s="128" t="s">
        <v>168</v>
      </c>
      <c r="B291" s="123"/>
      <c r="C291" s="157">
        <f>SUM(C292)</f>
        <v>33276</v>
      </c>
      <c r="D291" s="157">
        <f t="shared" ref="D291:E291" si="54">SUM(D292)</f>
        <v>38500</v>
      </c>
      <c r="E291" s="157">
        <f t="shared" si="54"/>
        <v>31181</v>
      </c>
      <c r="F291" s="221">
        <f t="shared" si="48"/>
        <v>93.704171174419997</v>
      </c>
      <c r="G291" s="221">
        <f t="shared" si="49"/>
        <v>80.989610389610391</v>
      </c>
    </row>
    <row r="292" spans="1:7" x14ac:dyDescent="0.25">
      <c r="A292" s="110" t="s">
        <v>169</v>
      </c>
      <c r="B292" s="110"/>
      <c r="C292" s="156">
        <f>SUM(C293)</f>
        <v>33276</v>
      </c>
      <c r="D292" s="156">
        <f t="shared" ref="D292:E292" si="55">SUM(D293)</f>
        <v>38500</v>
      </c>
      <c r="E292" s="156">
        <f t="shared" si="55"/>
        <v>31181</v>
      </c>
      <c r="F292" s="221">
        <f t="shared" si="48"/>
        <v>93.704171174419997</v>
      </c>
      <c r="G292" s="221">
        <f t="shared" si="49"/>
        <v>80.989610389610391</v>
      </c>
    </row>
    <row r="293" spans="1:7" x14ac:dyDescent="0.25">
      <c r="A293" s="116">
        <v>372</v>
      </c>
      <c r="B293" s="190" t="s">
        <v>170</v>
      </c>
      <c r="C293" s="76">
        <v>33276</v>
      </c>
      <c r="D293" s="76">
        <v>38500</v>
      </c>
      <c r="E293" s="76">
        <v>31181</v>
      </c>
      <c r="F293" s="221">
        <f t="shared" si="48"/>
        <v>93.704171174419997</v>
      </c>
      <c r="G293" s="221">
        <f t="shared" si="49"/>
        <v>80.989610389610391</v>
      </c>
    </row>
    <row r="294" spans="1:7" x14ac:dyDescent="0.25">
      <c r="A294" s="134" t="s">
        <v>171</v>
      </c>
      <c r="B294" s="195"/>
      <c r="C294" s="157">
        <f>C295+C297</f>
        <v>101200</v>
      </c>
      <c r="D294" s="157">
        <f>D295+D297</f>
        <v>196000</v>
      </c>
      <c r="E294" s="157">
        <f>E295+E297</f>
        <v>194400</v>
      </c>
      <c r="F294" s="221">
        <f t="shared" si="48"/>
        <v>192.09486166007906</v>
      </c>
      <c r="G294" s="221">
        <f t="shared" si="49"/>
        <v>99.183673469387756</v>
      </c>
    </row>
    <row r="295" spans="1:7" x14ac:dyDescent="0.25">
      <c r="A295" s="110" t="s">
        <v>172</v>
      </c>
      <c r="B295" s="194"/>
      <c r="C295" s="156">
        <f>SUM(C296)</f>
        <v>11200</v>
      </c>
      <c r="D295" s="156">
        <f>SUM(D296)</f>
        <v>16000</v>
      </c>
      <c r="E295" s="156">
        <f>SUM(E296)</f>
        <v>14400</v>
      </c>
      <c r="F295" s="221">
        <f t="shared" ref="F295:F336" si="56">E295/C295*100</f>
        <v>128.57142857142858</v>
      </c>
      <c r="G295" s="221">
        <f t="shared" ref="G295:G336" si="57">E295/D295*100</f>
        <v>90</v>
      </c>
    </row>
    <row r="296" spans="1:7" x14ac:dyDescent="0.25">
      <c r="A296" s="116">
        <v>372</v>
      </c>
      <c r="B296" s="185" t="s">
        <v>173</v>
      </c>
      <c r="C296" s="76">
        <v>11200</v>
      </c>
      <c r="D296" s="76">
        <v>16000</v>
      </c>
      <c r="E296" s="76">
        <v>14400</v>
      </c>
      <c r="F296" s="221">
        <f t="shared" si="56"/>
        <v>128.57142857142858</v>
      </c>
      <c r="G296" s="221">
        <f t="shared" si="57"/>
        <v>90</v>
      </c>
    </row>
    <row r="297" spans="1:7" x14ac:dyDescent="0.25">
      <c r="A297" s="110" t="s">
        <v>172</v>
      </c>
      <c r="B297" s="194" t="s">
        <v>329</v>
      </c>
      <c r="C297" s="156">
        <f>SUM(C298)</f>
        <v>90000</v>
      </c>
      <c r="D297" s="156">
        <f>SUM(D298)</f>
        <v>180000</v>
      </c>
      <c r="E297" s="156">
        <f>SUM(E298)</f>
        <v>180000</v>
      </c>
      <c r="F297" s="221">
        <f>E297/C297*100</f>
        <v>200</v>
      </c>
      <c r="G297" s="221">
        <f>E297/D297*100</f>
        <v>100</v>
      </c>
    </row>
    <row r="298" spans="1:7" x14ac:dyDescent="0.25">
      <c r="A298" s="116">
        <v>382</v>
      </c>
      <c r="B298" s="185" t="s">
        <v>73</v>
      </c>
      <c r="C298" s="76">
        <v>90000</v>
      </c>
      <c r="D298" s="76">
        <v>180000</v>
      </c>
      <c r="E298" s="76">
        <v>180000</v>
      </c>
      <c r="F298" s="221">
        <f>E298/C298*100</f>
        <v>200</v>
      </c>
      <c r="G298" s="221">
        <f>E298/D298*100</f>
        <v>100</v>
      </c>
    </row>
    <row r="299" spans="1:7" x14ac:dyDescent="0.25">
      <c r="A299" s="134" t="s">
        <v>174</v>
      </c>
      <c r="B299" s="195"/>
      <c r="C299" s="157">
        <f>C300+C302</f>
        <v>39000</v>
      </c>
      <c r="D299" s="157">
        <f>D300+D302</f>
        <v>39420</v>
      </c>
      <c r="E299" s="157">
        <f>E300+E302</f>
        <v>39420</v>
      </c>
      <c r="F299" s="221">
        <f>E299/C299*100</f>
        <v>101.07692307692308</v>
      </c>
      <c r="G299" s="221">
        <f>E299/D299*100</f>
        <v>100</v>
      </c>
    </row>
    <row r="300" spans="1:7" x14ac:dyDescent="0.25">
      <c r="A300" s="110" t="s">
        <v>175</v>
      </c>
      <c r="B300" s="194"/>
      <c r="C300" s="156">
        <f t="shared" ref="C300:E300" si="58">SUM(C301)</f>
        <v>30000</v>
      </c>
      <c r="D300" s="156">
        <f t="shared" si="58"/>
        <v>30420</v>
      </c>
      <c r="E300" s="156">
        <f t="shared" si="58"/>
        <v>30420</v>
      </c>
      <c r="F300" s="221">
        <f t="shared" si="56"/>
        <v>101.4</v>
      </c>
      <c r="G300" s="221">
        <f t="shared" si="57"/>
        <v>100</v>
      </c>
    </row>
    <row r="301" spans="1:7" x14ac:dyDescent="0.25">
      <c r="A301" s="116">
        <v>381</v>
      </c>
      <c r="B301" s="212" t="s">
        <v>72</v>
      </c>
      <c r="C301" s="76">
        <v>30000</v>
      </c>
      <c r="D301" s="76">
        <v>30420</v>
      </c>
      <c r="E301" s="76">
        <v>30420</v>
      </c>
      <c r="F301" s="221">
        <f t="shared" si="56"/>
        <v>101.4</v>
      </c>
      <c r="G301" s="221">
        <f t="shared" si="57"/>
        <v>100</v>
      </c>
    </row>
    <row r="302" spans="1:7" x14ac:dyDescent="0.25">
      <c r="A302" s="110" t="s">
        <v>176</v>
      </c>
      <c r="B302" s="194"/>
      <c r="C302" s="156">
        <f t="shared" ref="C302:E302" si="59">SUM(C303)</f>
        <v>9000</v>
      </c>
      <c r="D302" s="156">
        <f t="shared" si="59"/>
        <v>9000</v>
      </c>
      <c r="E302" s="156">
        <f t="shared" si="59"/>
        <v>9000</v>
      </c>
      <c r="F302" s="221">
        <f t="shared" si="56"/>
        <v>100</v>
      </c>
      <c r="G302" s="221">
        <f t="shared" si="57"/>
        <v>100</v>
      </c>
    </row>
    <row r="303" spans="1:7" x14ac:dyDescent="0.25">
      <c r="A303" s="116">
        <v>381</v>
      </c>
      <c r="B303" s="196" t="s">
        <v>72</v>
      </c>
      <c r="C303" s="76">
        <v>9000</v>
      </c>
      <c r="D303" s="76">
        <v>9000</v>
      </c>
      <c r="E303" s="76">
        <v>9000</v>
      </c>
      <c r="F303" s="221">
        <f t="shared" si="56"/>
        <v>100</v>
      </c>
      <c r="G303" s="221">
        <f t="shared" si="57"/>
        <v>100</v>
      </c>
    </row>
    <row r="304" spans="1:7" x14ac:dyDescent="0.25">
      <c r="A304" s="134" t="s">
        <v>177</v>
      </c>
      <c r="B304" s="195"/>
      <c r="C304" s="157">
        <f>SUM(C305)</f>
        <v>8000</v>
      </c>
      <c r="D304" s="157">
        <f>SUM(D305)</f>
        <v>12000</v>
      </c>
      <c r="E304" s="157">
        <f>SUM(E305)</f>
        <v>6600</v>
      </c>
      <c r="F304" s="221">
        <f t="shared" si="56"/>
        <v>82.5</v>
      </c>
      <c r="G304" s="221">
        <f t="shared" si="57"/>
        <v>55.000000000000007</v>
      </c>
    </row>
    <row r="305" spans="1:7" x14ac:dyDescent="0.25">
      <c r="A305" s="163" t="s">
        <v>178</v>
      </c>
      <c r="B305" s="197"/>
      <c r="C305" s="156">
        <f>SUM(C306)</f>
        <v>8000</v>
      </c>
      <c r="D305" s="156">
        <f t="shared" ref="D305:E305" si="60">SUM(D306)</f>
        <v>12000</v>
      </c>
      <c r="E305" s="156">
        <f t="shared" si="60"/>
        <v>6600</v>
      </c>
      <c r="F305" s="221">
        <f t="shared" si="56"/>
        <v>82.5</v>
      </c>
      <c r="G305" s="221">
        <f t="shared" si="57"/>
        <v>55.000000000000007</v>
      </c>
    </row>
    <row r="306" spans="1:7" x14ac:dyDescent="0.25">
      <c r="A306" s="166">
        <v>381</v>
      </c>
      <c r="B306" s="188" t="s">
        <v>72</v>
      </c>
      <c r="C306" s="165">
        <v>8000</v>
      </c>
      <c r="D306" s="165">
        <v>12000</v>
      </c>
      <c r="E306" s="165">
        <v>6600</v>
      </c>
      <c r="F306" s="221">
        <f t="shared" si="56"/>
        <v>82.5</v>
      </c>
      <c r="G306" s="221">
        <f t="shared" si="57"/>
        <v>55.000000000000007</v>
      </c>
    </row>
    <row r="307" spans="1:7" x14ac:dyDescent="0.25">
      <c r="A307" s="132" t="s">
        <v>270</v>
      </c>
      <c r="B307" s="133"/>
      <c r="C307" s="158">
        <f>SUM(C308)</f>
        <v>43051</v>
      </c>
      <c r="D307" s="158">
        <f t="shared" ref="D307:E309" si="61">SUM(D308)</f>
        <v>20280</v>
      </c>
      <c r="E307" s="158">
        <f t="shared" si="61"/>
        <v>17275</v>
      </c>
      <c r="F307" s="221">
        <f t="shared" si="56"/>
        <v>40.12682632226894</v>
      </c>
      <c r="G307" s="221">
        <f t="shared" si="57"/>
        <v>85.182445759368846</v>
      </c>
    </row>
    <row r="308" spans="1:7" x14ac:dyDescent="0.25">
      <c r="A308" s="130" t="s">
        <v>139</v>
      </c>
      <c r="B308" s="131"/>
      <c r="C308" s="159">
        <f>SUM(C309)</f>
        <v>43051</v>
      </c>
      <c r="D308" s="159">
        <f t="shared" si="61"/>
        <v>20280</v>
      </c>
      <c r="E308" s="159">
        <f t="shared" si="61"/>
        <v>17275</v>
      </c>
      <c r="F308" s="221">
        <f t="shared" si="56"/>
        <v>40.12682632226894</v>
      </c>
      <c r="G308" s="221">
        <f t="shared" si="57"/>
        <v>85.182445759368846</v>
      </c>
    </row>
    <row r="309" spans="1:7" x14ac:dyDescent="0.25">
      <c r="A309" s="128" t="s">
        <v>179</v>
      </c>
      <c r="B309" s="129"/>
      <c r="C309" s="157">
        <f>SUM(C310)</f>
        <v>43051</v>
      </c>
      <c r="D309" s="157">
        <f t="shared" si="61"/>
        <v>20280</v>
      </c>
      <c r="E309" s="157">
        <f t="shared" si="61"/>
        <v>17275</v>
      </c>
      <c r="F309" s="221">
        <f t="shared" si="56"/>
        <v>40.12682632226894</v>
      </c>
      <c r="G309" s="221">
        <f t="shared" si="57"/>
        <v>85.182445759368846</v>
      </c>
    </row>
    <row r="310" spans="1:7" x14ac:dyDescent="0.25">
      <c r="A310" s="110" t="s">
        <v>180</v>
      </c>
      <c r="B310" s="111"/>
      <c r="C310" s="156">
        <f>SUM(C311+C312+C313+C314)</f>
        <v>43051</v>
      </c>
      <c r="D310" s="156">
        <f t="shared" ref="D310:E310" si="62">SUM(D311+D312+D313+D314)</f>
        <v>20280</v>
      </c>
      <c r="E310" s="156">
        <f t="shared" si="62"/>
        <v>17275</v>
      </c>
      <c r="F310" s="221">
        <f t="shared" si="56"/>
        <v>40.12682632226894</v>
      </c>
      <c r="G310" s="221">
        <f t="shared" si="57"/>
        <v>85.182445759368846</v>
      </c>
    </row>
    <row r="311" spans="1:7" x14ac:dyDescent="0.25">
      <c r="A311" s="167">
        <v>342</v>
      </c>
      <c r="B311" s="168" t="s">
        <v>63</v>
      </c>
      <c r="C311" s="76">
        <v>0</v>
      </c>
      <c r="D311" s="76">
        <v>0</v>
      </c>
      <c r="E311" s="76">
        <v>0</v>
      </c>
      <c r="F311" s="221" t="e">
        <f t="shared" si="56"/>
        <v>#DIV/0!</v>
      </c>
      <c r="G311" s="221" t="e">
        <f t="shared" si="57"/>
        <v>#DIV/0!</v>
      </c>
    </row>
    <row r="312" spans="1:7" x14ac:dyDescent="0.25">
      <c r="A312" s="116">
        <v>343</v>
      </c>
      <c r="B312" s="212" t="s">
        <v>64</v>
      </c>
      <c r="C312" s="76">
        <v>5767</v>
      </c>
      <c r="D312" s="76">
        <v>7500</v>
      </c>
      <c r="E312" s="76">
        <v>7057</v>
      </c>
      <c r="F312" s="221">
        <f t="shared" si="56"/>
        <v>122.36864921102826</v>
      </c>
      <c r="G312" s="221">
        <f t="shared" si="57"/>
        <v>94.093333333333334</v>
      </c>
    </row>
    <row r="313" spans="1:7" x14ac:dyDescent="0.25">
      <c r="A313" s="116">
        <v>323</v>
      </c>
      <c r="B313" s="196" t="s">
        <v>60</v>
      </c>
      <c r="C313" s="76">
        <v>36258</v>
      </c>
      <c r="D313" s="76">
        <v>10500</v>
      </c>
      <c r="E313" s="76">
        <v>9359</v>
      </c>
      <c r="F313" s="221">
        <f t="shared" si="56"/>
        <v>25.812234541342598</v>
      </c>
      <c r="G313" s="221">
        <f t="shared" si="57"/>
        <v>89.133333333333326</v>
      </c>
    </row>
    <row r="314" spans="1:7" x14ac:dyDescent="0.25">
      <c r="A314" s="116">
        <v>329</v>
      </c>
      <c r="B314" s="196" t="s">
        <v>181</v>
      </c>
      <c r="C314" s="76">
        <v>1026</v>
      </c>
      <c r="D314" s="76">
        <v>2280</v>
      </c>
      <c r="E314" s="76">
        <v>859</v>
      </c>
      <c r="F314" s="221">
        <f t="shared" si="56"/>
        <v>83.723196881091624</v>
      </c>
      <c r="G314" s="221">
        <f t="shared" si="57"/>
        <v>37.675438596491226</v>
      </c>
    </row>
    <row r="315" spans="1:7" x14ac:dyDescent="0.25">
      <c r="A315" s="138" t="s">
        <v>182</v>
      </c>
      <c r="B315" s="139"/>
      <c r="C315" s="158">
        <f>SUM(C316)</f>
        <v>229340</v>
      </c>
      <c r="D315" s="158">
        <f t="shared" ref="D315:E317" si="63">SUM(D316)</f>
        <v>162200</v>
      </c>
      <c r="E315" s="158">
        <f t="shared" si="63"/>
        <v>165146</v>
      </c>
      <c r="F315" s="221">
        <f t="shared" si="56"/>
        <v>72.009243917327979</v>
      </c>
      <c r="G315" s="221">
        <f t="shared" si="57"/>
        <v>101.81627620221948</v>
      </c>
    </row>
    <row r="316" spans="1:7" x14ac:dyDescent="0.25">
      <c r="A316" s="136" t="s">
        <v>183</v>
      </c>
      <c r="B316" s="137"/>
      <c r="C316" s="159">
        <f>SUM(C317)</f>
        <v>229340</v>
      </c>
      <c r="D316" s="159">
        <f t="shared" si="63"/>
        <v>162200</v>
      </c>
      <c r="E316" s="159">
        <f t="shared" si="63"/>
        <v>165146</v>
      </c>
      <c r="F316" s="221">
        <f t="shared" si="56"/>
        <v>72.009243917327979</v>
      </c>
      <c r="G316" s="221">
        <f t="shared" si="57"/>
        <v>101.81627620221948</v>
      </c>
    </row>
    <row r="317" spans="1:7" x14ac:dyDescent="0.25">
      <c r="A317" s="128" t="s">
        <v>184</v>
      </c>
      <c r="B317" s="123"/>
      <c r="C317" s="157">
        <f>SUM(C318)</f>
        <v>229340</v>
      </c>
      <c r="D317" s="157">
        <f t="shared" si="63"/>
        <v>162200</v>
      </c>
      <c r="E317" s="157">
        <f t="shared" si="63"/>
        <v>165146</v>
      </c>
      <c r="F317" s="221">
        <f t="shared" si="56"/>
        <v>72.009243917327979</v>
      </c>
      <c r="G317" s="221">
        <f t="shared" si="57"/>
        <v>101.81627620221948</v>
      </c>
    </row>
    <row r="318" spans="1:7" x14ac:dyDescent="0.25">
      <c r="A318" s="110" t="s">
        <v>185</v>
      </c>
      <c r="B318" s="110"/>
      <c r="C318" s="156">
        <f>SUM(C319+C320)</f>
        <v>229340</v>
      </c>
      <c r="D318" s="156">
        <f>SUM(D319+D320)</f>
        <v>162200</v>
      </c>
      <c r="E318" s="156">
        <f>SUM(E319+E320)</f>
        <v>165146</v>
      </c>
      <c r="F318" s="221">
        <f t="shared" si="56"/>
        <v>72.009243917327979</v>
      </c>
      <c r="G318" s="221">
        <f t="shared" si="57"/>
        <v>101.81627620221948</v>
      </c>
    </row>
    <row r="319" spans="1:7" x14ac:dyDescent="0.25">
      <c r="A319" s="116">
        <v>329</v>
      </c>
      <c r="B319" s="211" t="s">
        <v>61</v>
      </c>
      <c r="C319" s="76">
        <v>26414</v>
      </c>
      <c r="D319" s="76">
        <v>12200</v>
      </c>
      <c r="E319" s="76">
        <v>12143</v>
      </c>
      <c r="F319" s="221">
        <f t="shared" si="56"/>
        <v>45.971833118800639</v>
      </c>
      <c r="G319" s="221">
        <f t="shared" si="57"/>
        <v>99.532786885245912</v>
      </c>
    </row>
    <row r="320" spans="1:7" x14ac:dyDescent="0.25">
      <c r="A320" s="116">
        <v>381</v>
      </c>
      <c r="B320" s="211" t="s">
        <v>72</v>
      </c>
      <c r="C320" s="76">
        <v>202926</v>
      </c>
      <c r="D320" s="76">
        <v>150000</v>
      </c>
      <c r="E320" s="76">
        <v>153003</v>
      </c>
      <c r="F320" s="221">
        <f t="shared" si="56"/>
        <v>75.398421099316991</v>
      </c>
      <c r="G320" s="221">
        <f t="shared" si="57"/>
        <v>102.002</v>
      </c>
    </row>
    <row r="321" spans="1:9" x14ac:dyDescent="0.25">
      <c r="A321" s="132" t="s">
        <v>186</v>
      </c>
      <c r="B321" s="127"/>
      <c r="C321" s="158">
        <f>SUM(C322)</f>
        <v>43826</v>
      </c>
      <c r="D321" s="158">
        <f t="shared" ref="D321:E324" si="64">SUM(D322)</f>
        <v>75000</v>
      </c>
      <c r="E321" s="158">
        <f t="shared" si="64"/>
        <v>75088</v>
      </c>
      <c r="F321" s="221">
        <f t="shared" si="56"/>
        <v>171.33208597636107</v>
      </c>
      <c r="G321" s="221">
        <f t="shared" si="57"/>
        <v>100.11733333333332</v>
      </c>
    </row>
    <row r="322" spans="1:9" x14ac:dyDescent="0.25">
      <c r="A322" s="130" t="s">
        <v>187</v>
      </c>
      <c r="B322" s="125"/>
      <c r="C322" s="159">
        <f>SUM(C323)</f>
        <v>43826</v>
      </c>
      <c r="D322" s="159">
        <f t="shared" si="64"/>
        <v>75000</v>
      </c>
      <c r="E322" s="159">
        <f t="shared" si="64"/>
        <v>75088</v>
      </c>
      <c r="F322" s="221">
        <f t="shared" si="56"/>
        <v>171.33208597636107</v>
      </c>
      <c r="G322" s="221">
        <f t="shared" si="57"/>
        <v>100.11733333333332</v>
      </c>
    </row>
    <row r="323" spans="1:9" x14ac:dyDescent="0.25">
      <c r="A323" s="128" t="s">
        <v>188</v>
      </c>
      <c r="B323" s="123"/>
      <c r="C323" s="157">
        <f>SUM(C324)</f>
        <v>43826</v>
      </c>
      <c r="D323" s="157">
        <f t="shared" si="64"/>
        <v>75000</v>
      </c>
      <c r="E323" s="157">
        <f t="shared" si="64"/>
        <v>75088</v>
      </c>
      <c r="F323" s="221">
        <f t="shared" si="56"/>
        <v>171.33208597636107</v>
      </c>
      <c r="G323" s="221">
        <f t="shared" si="57"/>
        <v>100.11733333333332</v>
      </c>
    </row>
    <row r="324" spans="1:9" x14ac:dyDescent="0.25">
      <c r="A324" s="331" t="s">
        <v>189</v>
      </c>
      <c r="B324" s="332"/>
      <c r="C324" s="173">
        <f>SUM(C325)</f>
        <v>43826</v>
      </c>
      <c r="D324" s="173">
        <f t="shared" si="64"/>
        <v>75000</v>
      </c>
      <c r="E324" s="173">
        <f t="shared" si="64"/>
        <v>75088</v>
      </c>
      <c r="F324" s="221">
        <f t="shared" si="56"/>
        <v>171.33208597636107</v>
      </c>
      <c r="G324" s="221">
        <f t="shared" si="57"/>
        <v>100.11733333333332</v>
      </c>
    </row>
    <row r="325" spans="1:9" x14ac:dyDescent="0.25">
      <c r="A325" s="172">
        <v>352</v>
      </c>
      <c r="B325" s="198" t="s">
        <v>190</v>
      </c>
      <c r="C325" s="157">
        <v>43826</v>
      </c>
      <c r="D325" s="157">
        <v>75000</v>
      </c>
      <c r="E325" s="157">
        <v>75088</v>
      </c>
      <c r="F325" s="221">
        <f t="shared" si="56"/>
        <v>171.33208597636107</v>
      </c>
      <c r="G325" s="221">
        <f t="shared" si="57"/>
        <v>100.11733333333332</v>
      </c>
    </row>
    <row r="326" spans="1:9" x14ac:dyDescent="0.25">
      <c r="A326" s="132" t="s">
        <v>191</v>
      </c>
      <c r="B326" s="199"/>
      <c r="C326" s="158">
        <f>SUM(C327+C338+C349+C352)</f>
        <v>870538</v>
      </c>
      <c r="D326" s="158">
        <f>SUM(D327+D338+D349+D352)</f>
        <v>2025064</v>
      </c>
      <c r="E326" s="158">
        <f>SUM(E327+E338+E349+E352)</f>
        <v>1902179</v>
      </c>
      <c r="F326" s="221">
        <f t="shared" si="56"/>
        <v>218.50614217874465</v>
      </c>
      <c r="G326" s="221">
        <f t="shared" si="57"/>
        <v>93.931796723461574</v>
      </c>
    </row>
    <row r="327" spans="1:9" x14ac:dyDescent="0.25">
      <c r="A327" s="130" t="s">
        <v>192</v>
      </c>
      <c r="B327" s="200"/>
      <c r="C327" s="159">
        <f>SUM(C328)</f>
        <v>430266</v>
      </c>
      <c r="D327" s="159">
        <f t="shared" ref="D327:E327" si="65">SUM(D328)</f>
        <v>1065751</v>
      </c>
      <c r="E327" s="159">
        <f t="shared" si="65"/>
        <v>1038143</v>
      </c>
      <c r="F327" s="221">
        <f t="shared" si="56"/>
        <v>241.27934812418363</v>
      </c>
      <c r="G327" s="221">
        <f t="shared" si="57"/>
        <v>97.409526240181805</v>
      </c>
    </row>
    <row r="328" spans="1:9" x14ac:dyDescent="0.25">
      <c r="A328" s="128" t="s">
        <v>193</v>
      </c>
      <c r="B328" s="201"/>
      <c r="C328" s="157">
        <f>SUM(C329+C335)</f>
        <v>430266</v>
      </c>
      <c r="D328" s="157">
        <f>SUM(D329+D335)</f>
        <v>1065751</v>
      </c>
      <c r="E328" s="157">
        <f>SUM(E329+E335)</f>
        <v>1038143</v>
      </c>
      <c r="F328" s="221">
        <f t="shared" si="56"/>
        <v>241.27934812418363</v>
      </c>
      <c r="G328" s="221">
        <f t="shared" si="57"/>
        <v>97.409526240181805</v>
      </c>
    </row>
    <row r="329" spans="1:9" x14ac:dyDescent="0.25">
      <c r="A329" s="110" t="s">
        <v>154</v>
      </c>
      <c r="B329" s="192"/>
      <c r="C329" s="156">
        <f>SUM(C330+C331+C332+C333+C334)</f>
        <v>427466</v>
      </c>
      <c r="D329" s="156">
        <f t="shared" ref="D329:E329" si="66">SUM(D330+D331+D332+D333+D334)</f>
        <v>598501</v>
      </c>
      <c r="E329" s="156">
        <f t="shared" si="66"/>
        <v>595909</v>
      </c>
      <c r="F329" s="221">
        <f t="shared" si="56"/>
        <v>139.40500531036386</v>
      </c>
      <c r="G329" s="221">
        <f t="shared" si="57"/>
        <v>99.56691801684542</v>
      </c>
      <c r="H329" s="292"/>
      <c r="I329" s="292"/>
    </row>
    <row r="330" spans="1:9" x14ac:dyDescent="0.25">
      <c r="A330" s="190">
        <v>311</v>
      </c>
      <c r="B330" s="185" t="s">
        <v>54</v>
      </c>
      <c r="C330" s="76">
        <v>308213</v>
      </c>
      <c r="D330" s="76">
        <v>434359</v>
      </c>
      <c r="E330" s="76">
        <v>433766</v>
      </c>
      <c r="F330" s="221">
        <f t="shared" si="56"/>
        <v>140.73578985961009</v>
      </c>
      <c r="G330" s="221">
        <f t="shared" si="57"/>
        <v>99.863476985627102</v>
      </c>
    </row>
    <row r="331" spans="1:9" x14ac:dyDescent="0.25">
      <c r="A331" s="190">
        <v>312</v>
      </c>
      <c r="B331" s="212" t="s">
        <v>55</v>
      </c>
      <c r="C331" s="76">
        <v>32000</v>
      </c>
      <c r="D331" s="76">
        <v>52000</v>
      </c>
      <c r="E331" s="76">
        <v>52000</v>
      </c>
      <c r="F331" s="221">
        <f t="shared" si="56"/>
        <v>162.5</v>
      </c>
      <c r="G331" s="221">
        <f t="shared" si="57"/>
        <v>100</v>
      </c>
    </row>
    <row r="332" spans="1:9" x14ac:dyDescent="0.25">
      <c r="A332" s="190">
        <v>313</v>
      </c>
      <c r="B332" s="212" t="s">
        <v>56</v>
      </c>
      <c r="C332" s="76">
        <v>50855</v>
      </c>
      <c r="D332" s="76">
        <v>71670</v>
      </c>
      <c r="E332" s="76">
        <v>71571</v>
      </c>
      <c r="F332" s="221">
        <f t="shared" si="56"/>
        <v>140.73542424540361</v>
      </c>
      <c r="G332" s="221">
        <f t="shared" si="57"/>
        <v>99.861866889912093</v>
      </c>
    </row>
    <row r="333" spans="1:9" x14ac:dyDescent="0.25">
      <c r="A333" s="190">
        <v>321</v>
      </c>
      <c r="B333" s="223" t="s">
        <v>310</v>
      </c>
      <c r="C333" s="164">
        <v>5928</v>
      </c>
      <c r="D333" s="164">
        <v>5472</v>
      </c>
      <c r="E333" s="164">
        <v>5472</v>
      </c>
      <c r="F333" s="221">
        <f t="shared" si="56"/>
        <v>92.307692307692307</v>
      </c>
      <c r="G333" s="221">
        <f t="shared" si="57"/>
        <v>100</v>
      </c>
    </row>
    <row r="334" spans="1:9" x14ac:dyDescent="0.25">
      <c r="A334" s="190">
        <v>363</v>
      </c>
      <c r="B334" s="223" t="s">
        <v>311</v>
      </c>
      <c r="C334" s="164">
        <v>30470</v>
      </c>
      <c r="D334" s="164">
        <v>35000</v>
      </c>
      <c r="E334" s="164">
        <v>33100</v>
      </c>
      <c r="F334" s="221">
        <f t="shared" si="56"/>
        <v>108.63144076140465</v>
      </c>
      <c r="G334" s="221">
        <f t="shared" si="57"/>
        <v>94.571428571428569</v>
      </c>
    </row>
    <row r="335" spans="1:9" x14ac:dyDescent="0.25">
      <c r="A335" s="192" t="s">
        <v>194</v>
      </c>
      <c r="B335" s="194"/>
      <c r="C335" s="156">
        <f>SUM(C336+C337)</f>
        <v>2800</v>
      </c>
      <c r="D335" s="156">
        <f t="shared" ref="D335:E335" si="67">SUM(D336+D337)</f>
        <v>467250</v>
      </c>
      <c r="E335" s="156">
        <f t="shared" si="67"/>
        <v>442234</v>
      </c>
      <c r="F335" s="221">
        <f t="shared" si="56"/>
        <v>15794.071428571428</v>
      </c>
      <c r="G335" s="221">
        <f t="shared" si="57"/>
        <v>94.646120920278221</v>
      </c>
    </row>
    <row r="336" spans="1:9" x14ac:dyDescent="0.25">
      <c r="A336" s="190">
        <v>422</v>
      </c>
      <c r="B336" s="196" t="s">
        <v>83</v>
      </c>
      <c r="C336" s="76">
        <v>0</v>
      </c>
      <c r="D336" s="76">
        <v>191500</v>
      </c>
      <c r="E336" s="76">
        <v>183000</v>
      </c>
      <c r="F336" s="221" t="e">
        <f t="shared" si="56"/>
        <v>#DIV/0!</v>
      </c>
      <c r="G336" s="221">
        <f t="shared" si="57"/>
        <v>95.561357702349866</v>
      </c>
    </row>
    <row r="337" spans="1:13" x14ac:dyDescent="0.25">
      <c r="A337" s="190">
        <v>322</v>
      </c>
      <c r="B337" s="223" t="s">
        <v>59</v>
      </c>
      <c r="C337" s="76">
        <v>2800</v>
      </c>
      <c r="D337" s="76">
        <v>275750</v>
      </c>
      <c r="E337" s="76">
        <v>259234</v>
      </c>
      <c r="F337" s="221">
        <f t="shared" ref="F337:F360" si="68">E337/C337*100</f>
        <v>9258.3571428571431</v>
      </c>
      <c r="G337" s="221">
        <f t="shared" ref="G337:G364" si="69">E337/D337*100</f>
        <v>94.010516772438805</v>
      </c>
    </row>
    <row r="338" spans="1:13" x14ac:dyDescent="0.25">
      <c r="A338" s="203" t="s">
        <v>261</v>
      </c>
      <c r="B338" s="204"/>
      <c r="C338" s="159">
        <f>SUM(C339)</f>
        <v>324444</v>
      </c>
      <c r="D338" s="159">
        <f>SUM(D339)</f>
        <v>700313</v>
      </c>
      <c r="E338" s="159">
        <f>SUM(E339)</f>
        <v>653860</v>
      </c>
      <c r="F338" s="221">
        <f t="shared" si="68"/>
        <v>201.5324678526957</v>
      </c>
      <c r="G338" s="221">
        <f t="shared" si="69"/>
        <v>93.366823120518973</v>
      </c>
    </row>
    <row r="339" spans="1:13" x14ac:dyDescent="0.25">
      <c r="A339" s="205" t="s">
        <v>195</v>
      </c>
      <c r="B339" s="206"/>
      <c r="C339" s="157">
        <f>SUM(C340+C343+C347)</f>
        <v>324444</v>
      </c>
      <c r="D339" s="157">
        <f t="shared" ref="D339:E339" si="70">SUM(D340+D343+D347)</f>
        <v>700313</v>
      </c>
      <c r="E339" s="157">
        <f t="shared" si="70"/>
        <v>653860</v>
      </c>
      <c r="F339" s="221">
        <f t="shared" si="68"/>
        <v>201.5324678526957</v>
      </c>
      <c r="G339" s="221">
        <f t="shared" si="69"/>
        <v>93.366823120518973</v>
      </c>
    </row>
    <row r="340" spans="1:13" x14ac:dyDescent="0.25">
      <c r="A340" s="192" t="s">
        <v>259</v>
      </c>
      <c r="B340" s="194"/>
      <c r="C340" s="156">
        <f>SUM(C341+C342)</f>
        <v>34229</v>
      </c>
      <c r="D340" s="156">
        <f>SUM(D341+D342)</f>
        <v>340393</v>
      </c>
      <c r="E340" s="156">
        <f>SUM(E341+E342)</f>
        <v>309536</v>
      </c>
      <c r="F340" s="221">
        <f t="shared" si="68"/>
        <v>904.30921148733535</v>
      </c>
      <c r="G340" s="221">
        <f t="shared" si="69"/>
        <v>90.934889965422315</v>
      </c>
      <c r="H340" s="292"/>
    </row>
    <row r="341" spans="1:13" x14ac:dyDescent="0.25">
      <c r="A341" s="190">
        <v>322</v>
      </c>
      <c r="B341" s="185" t="s">
        <v>59</v>
      </c>
      <c r="C341" s="76">
        <v>18292</v>
      </c>
      <c r="D341" s="76">
        <v>25658</v>
      </c>
      <c r="E341" s="76">
        <v>29801</v>
      </c>
      <c r="F341" s="221">
        <f t="shared" si="68"/>
        <v>162.9182156133829</v>
      </c>
      <c r="G341" s="221">
        <f t="shared" si="69"/>
        <v>116.14701067893054</v>
      </c>
    </row>
    <row r="342" spans="1:13" x14ac:dyDescent="0.25">
      <c r="A342" s="190">
        <v>421</v>
      </c>
      <c r="B342" s="212" t="s">
        <v>81</v>
      </c>
      <c r="C342" s="164">
        <v>15937</v>
      </c>
      <c r="D342" s="164">
        <v>314735</v>
      </c>
      <c r="E342" s="164">
        <v>279735</v>
      </c>
      <c r="F342" s="221">
        <f>E342/C342*100</f>
        <v>1755.2550668256258</v>
      </c>
      <c r="G342" s="221">
        <f>E342/D342*100</f>
        <v>88.879533575865409</v>
      </c>
    </row>
    <row r="343" spans="1:13" x14ac:dyDescent="0.25">
      <c r="A343" s="217" t="s">
        <v>260</v>
      </c>
      <c r="B343" s="187"/>
      <c r="C343" s="156">
        <f>SUM(C344+C345+C346)</f>
        <v>289356</v>
      </c>
      <c r="D343" s="156">
        <f>SUM(D344+D345+D346)</f>
        <v>358620</v>
      </c>
      <c r="E343" s="156">
        <f>SUM(E344+E345+E346)</f>
        <v>343043</v>
      </c>
      <c r="F343" s="221">
        <f t="shared" si="68"/>
        <v>118.55396121041208</v>
      </c>
      <c r="G343" s="221">
        <f t="shared" si="69"/>
        <v>95.656405108471361</v>
      </c>
    </row>
    <row r="344" spans="1:13" x14ac:dyDescent="0.25">
      <c r="A344" s="190">
        <v>322</v>
      </c>
      <c r="B344" s="185" t="s">
        <v>59</v>
      </c>
      <c r="C344" s="76">
        <v>72429</v>
      </c>
      <c r="D344" s="76">
        <v>112000</v>
      </c>
      <c r="E344" s="76">
        <v>97189</v>
      </c>
      <c r="F344" s="221">
        <f t="shared" si="68"/>
        <v>134.18520205994838</v>
      </c>
      <c r="G344" s="221">
        <f t="shared" si="69"/>
        <v>86.77589285714285</v>
      </c>
    </row>
    <row r="345" spans="1:13" x14ac:dyDescent="0.25">
      <c r="A345" s="190">
        <v>323</v>
      </c>
      <c r="B345" s="196" t="s">
        <v>60</v>
      </c>
      <c r="C345" s="76">
        <v>211387</v>
      </c>
      <c r="D345" s="76">
        <v>241020</v>
      </c>
      <c r="E345" s="76">
        <v>240409</v>
      </c>
      <c r="F345" s="221">
        <f t="shared" si="68"/>
        <v>113.72932110300064</v>
      </c>
      <c r="G345" s="221">
        <f t="shared" si="69"/>
        <v>99.74649406688242</v>
      </c>
    </row>
    <row r="346" spans="1:13" x14ac:dyDescent="0.25">
      <c r="A346" s="190">
        <v>329</v>
      </c>
      <c r="B346" s="189" t="s">
        <v>181</v>
      </c>
      <c r="C346" s="76">
        <v>5540</v>
      </c>
      <c r="D346" s="76">
        <v>5600</v>
      </c>
      <c r="E346" s="76">
        <v>5445</v>
      </c>
      <c r="F346" s="221">
        <f t="shared" si="68"/>
        <v>98.285198555956683</v>
      </c>
      <c r="G346" s="221">
        <f t="shared" si="69"/>
        <v>97.232142857142861</v>
      </c>
    </row>
    <row r="347" spans="1:13" x14ac:dyDescent="0.25">
      <c r="A347" s="217" t="s">
        <v>267</v>
      </c>
      <c r="B347" s="187"/>
      <c r="C347" s="156">
        <f>SUM(C348)</f>
        <v>859</v>
      </c>
      <c r="D347" s="156">
        <f t="shared" ref="D347:E347" si="71">SUM(D348)</f>
        <v>1300</v>
      </c>
      <c r="E347" s="156">
        <f t="shared" si="71"/>
        <v>1281</v>
      </c>
      <c r="F347" s="221">
        <f t="shared" si="68"/>
        <v>149.12689173457508</v>
      </c>
      <c r="G347" s="221">
        <f t="shared" si="69"/>
        <v>98.538461538461547</v>
      </c>
      <c r="L347" s="237"/>
      <c r="M347" s="237"/>
    </row>
    <row r="348" spans="1:13" x14ac:dyDescent="0.25">
      <c r="A348" s="190">
        <v>329</v>
      </c>
      <c r="B348" s="196" t="s">
        <v>71</v>
      </c>
      <c r="C348" s="76">
        <v>859</v>
      </c>
      <c r="D348" s="76">
        <v>1300</v>
      </c>
      <c r="E348" s="76">
        <v>1281</v>
      </c>
      <c r="F348" s="221">
        <f t="shared" si="68"/>
        <v>149.12689173457508</v>
      </c>
      <c r="G348" s="221">
        <f t="shared" si="69"/>
        <v>98.538461538461547</v>
      </c>
    </row>
    <row r="349" spans="1:13" x14ac:dyDescent="0.25">
      <c r="A349" s="203" t="s">
        <v>206</v>
      </c>
      <c r="B349" s="204"/>
      <c r="C349" s="159">
        <f>SUM(C350)</f>
        <v>9211</v>
      </c>
      <c r="D349" s="159">
        <f>SUM(D350)</f>
        <v>14000</v>
      </c>
      <c r="E349" s="159">
        <f>SUM(E350)</f>
        <v>9242</v>
      </c>
      <c r="F349" s="221">
        <f t="shared" si="68"/>
        <v>100.33655412007383</v>
      </c>
      <c r="G349" s="221">
        <f t="shared" si="69"/>
        <v>66.01428571428572</v>
      </c>
    </row>
    <row r="350" spans="1:13" x14ac:dyDescent="0.25">
      <c r="A350" s="217" t="s">
        <v>207</v>
      </c>
      <c r="B350" s="187"/>
      <c r="C350" s="156">
        <f>SUM(C351)</f>
        <v>9211</v>
      </c>
      <c r="D350" s="156">
        <f t="shared" ref="D350:E350" si="72">SUM(D351)</f>
        <v>14000</v>
      </c>
      <c r="E350" s="156">
        <f t="shared" si="72"/>
        <v>9242</v>
      </c>
      <c r="F350" s="221">
        <f t="shared" si="68"/>
        <v>100.33655412007383</v>
      </c>
      <c r="G350" s="221">
        <f t="shared" si="69"/>
        <v>66.01428571428572</v>
      </c>
    </row>
    <row r="351" spans="1:13" x14ac:dyDescent="0.25">
      <c r="A351" s="190">
        <v>322</v>
      </c>
      <c r="B351" s="185" t="s">
        <v>59</v>
      </c>
      <c r="C351" s="76">
        <v>9211</v>
      </c>
      <c r="D351" s="76">
        <v>14000</v>
      </c>
      <c r="E351" s="76">
        <v>9242</v>
      </c>
      <c r="F351" s="221">
        <f t="shared" si="68"/>
        <v>100.33655412007383</v>
      </c>
      <c r="G351" s="221">
        <f t="shared" si="69"/>
        <v>66.01428571428572</v>
      </c>
    </row>
    <row r="352" spans="1:13" x14ac:dyDescent="0.25">
      <c r="A352" s="203" t="s">
        <v>196</v>
      </c>
      <c r="B352" s="204"/>
      <c r="C352" s="159">
        <f t="shared" ref="C352:E353" si="73">SUM(C353)</f>
        <v>106617</v>
      </c>
      <c r="D352" s="159">
        <f t="shared" si="73"/>
        <v>245000</v>
      </c>
      <c r="E352" s="159">
        <f t="shared" si="73"/>
        <v>200934</v>
      </c>
      <c r="F352" s="221">
        <f t="shared" si="68"/>
        <v>188.46337826050254</v>
      </c>
      <c r="G352" s="221">
        <f t="shared" si="69"/>
        <v>82.013877551020414</v>
      </c>
    </row>
    <row r="353" spans="1:9" x14ac:dyDescent="0.25">
      <c r="A353" s="205" t="s">
        <v>197</v>
      </c>
      <c r="B353" s="206"/>
      <c r="C353" s="157">
        <f t="shared" si="73"/>
        <v>106617</v>
      </c>
      <c r="D353" s="157">
        <f t="shared" si="73"/>
        <v>245000</v>
      </c>
      <c r="E353" s="157">
        <f t="shared" si="73"/>
        <v>200934</v>
      </c>
      <c r="F353" s="221">
        <f t="shared" si="68"/>
        <v>188.46337826050254</v>
      </c>
      <c r="G353" s="221">
        <f t="shared" si="69"/>
        <v>82.013877551020414</v>
      </c>
    </row>
    <row r="354" spans="1:9" x14ac:dyDescent="0.25">
      <c r="A354" s="192" t="s">
        <v>198</v>
      </c>
      <c r="B354" s="194"/>
      <c r="C354" s="156">
        <f>SUM(C355+C357+C359)</f>
        <v>106617</v>
      </c>
      <c r="D354" s="156">
        <f>SUM(D355+D357+D359)</f>
        <v>245000</v>
      </c>
      <c r="E354" s="156">
        <f>SUM(E355+E357+E359)</f>
        <v>200934</v>
      </c>
      <c r="F354" s="221">
        <f t="shared" si="68"/>
        <v>188.46337826050254</v>
      </c>
      <c r="G354" s="221">
        <f t="shared" si="69"/>
        <v>82.013877551020414</v>
      </c>
    </row>
    <row r="355" spans="1:9" x14ac:dyDescent="0.25">
      <c r="A355" s="190">
        <v>322</v>
      </c>
      <c r="B355" s="185" t="s">
        <v>59</v>
      </c>
      <c r="C355" s="76">
        <f>SUM(C356)</f>
        <v>90439</v>
      </c>
      <c r="D355" s="76">
        <f>SUM(D356)</f>
        <v>85000</v>
      </c>
      <c r="E355" s="76">
        <f>SUM(E356)</f>
        <v>85849</v>
      </c>
      <c r="F355" s="221">
        <f t="shared" si="68"/>
        <v>94.924755912825219</v>
      </c>
      <c r="G355" s="221">
        <f t="shared" si="69"/>
        <v>100.99882352941177</v>
      </c>
    </row>
    <row r="356" spans="1:9" x14ac:dyDescent="0.25">
      <c r="A356" s="191">
        <v>3223101</v>
      </c>
      <c r="B356" s="186" t="s">
        <v>199</v>
      </c>
      <c r="C356" s="10">
        <v>90439</v>
      </c>
      <c r="D356" s="10">
        <v>85000</v>
      </c>
      <c r="E356" s="175">
        <v>85849</v>
      </c>
      <c r="F356" s="221">
        <f t="shared" si="68"/>
        <v>94.924755912825219</v>
      </c>
      <c r="G356" s="221">
        <f t="shared" si="69"/>
        <v>100.99882352941177</v>
      </c>
    </row>
    <row r="357" spans="1:9" x14ac:dyDescent="0.25">
      <c r="A357" s="190">
        <v>323</v>
      </c>
      <c r="B357" s="185" t="s">
        <v>60</v>
      </c>
      <c r="C357" s="76">
        <f>SUM(C358)</f>
        <v>16178</v>
      </c>
      <c r="D357" s="76">
        <f>SUM(D358)</f>
        <v>60000</v>
      </c>
      <c r="E357" s="76">
        <f>SUM(E358)</f>
        <v>56335</v>
      </c>
      <c r="F357" s="221">
        <f t="shared" si="68"/>
        <v>348.21980467301273</v>
      </c>
      <c r="G357" s="221">
        <f t="shared" si="69"/>
        <v>93.891666666666666</v>
      </c>
    </row>
    <row r="358" spans="1:9" x14ac:dyDescent="0.25">
      <c r="A358" s="191">
        <v>32324</v>
      </c>
      <c r="B358" s="186" t="s">
        <v>200</v>
      </c>
      <c r="C358" s="114">
        <v>16178</v>
      </c>
      <c r="D358" s="10">
        <v>60000</v>
      </c>
      <c r="E358" s="10">
        <v>56335</v>
      </c>
      <c r="F358" s="221">
        <f t="shared" si="68"/>
        <v>348.21980467301273</v>
      </c>
      <c r="G358" s="221">
        <f t="shared" si="69"/>
        <v>93.891666666666666</v>
      </c>
    </row>
    <row r="359" spans="1:9" x14ac:dyDescent="0.25">
      <c r="A359" s="190">
        <v>451</v>
      </c>
      <c r="B359" s="189" t="s">
        <v>88</v>
      </c>
      <c r="C359" s="76">
        <v>0</v>
      </c>
      <c r="D359" s="76">
        <v>100000</v>
      </c>
      <c r="E359" s="76">
        <v>58750</v>
      </c>
      <c r="F359" s="221" t="e">
        <f t="shared" si="68"/>
        <v>#DIV/0!</v>
      </c>
      <c r="G359" s="221">
        <f t="shared" si="69"/>
        <v>58.75</v>
      </c>
    </row>
    <row r="360" spans="1:9" x14ac:dyDescent="0.25">
      <c r="A360" s="207" t="s">
        <v>201</v>
      </c>
      <c r="B360" s="208"/>
      <c r="C360" s="158">
        <f>SUM(C361+C390)</f>
        <v>2343636</v>
      </c>
      <c r="D360" s="158">
        <f t="shared" ref="D360:E360" si="74">SUM(D361+D390)</f>
        <v>2254883</v>
      </c>
      <c r="E360" s="158">
        <f t="shared" si="74"/>
        <v>2216461</v>
      </c>
      <c r="F360" s="221">
        <f t="shared" si="68"/>
        <v>94.573602726703299</v>
      </c>
      <c r="G360" s="221">
        <f t="shared" si="69"/>
        <v>98.29605349811942</v>
      </c>
    </row>
    <row r="361" spans="1:9" x14ac:dyDescent="0.25">
      <c r="A361" s="209" t="s">
        <v>187</v>
      </c>
      <c r="B361" s="210"/>
      <c r="C361" s="159">
        <f>SUM(C362)</f>
        <v>2312011</v>
      </c>
      <c r="D361" s="159">
        <f t="shared" ref="D361:E363" si="75">SUM(D362)</f>
        <v>1448726</v>
      </c>
      <c r="E361" s="159">
        <f t="shared" si="75"/>
        <v>1448722</v>
      </c>
      <c r="F361" s="221">
        <f t="shared" ref="F361:F396" si="76">E361/C361*100</f>
        <v>62.660688033058662</v>
      </c>
      <c r="G361" s="221">
        <f t="shared" si="69"/>
        <v>99.99972389533977</v>
      </c>
      <c r="H361" s="237"/>
      <c r="I361" s="237"/>
    </row>
    <row r="362" spans="1:9" x14ac:dyDescent="0.25">
      <c r="A362" s="205" t="s">
        <v>202</v>
      </c>
      <c r="B362" s="206"/>
      <c r="C362" s="157">
        <f>SUM(C363)</f>
        <v>2312011</v>
      </c>
      <c r="D362" s="157">
        <f t="shared" si="75"/>
        <v>1448726</v>
      </c>
      <c r="E362" s="157">
        <f t="shared" si="75"/>
        <v>1448722</v>
      </c>
      <c r="F362" s="221">
        <f t="shared" si="76"/>
        <v>62.660688033058662</v>
      </c>
      <c r="G362" s="221">
        <f t="shared" si="69"/>
        <v>99.99972389533977</v>
      </c>
      <c r="I362" s="237"/>
    </row>
    <row r="363" spans="1:9" x14ac:dyDescent="0.25">
      <c r="A363" s="192" t="s">
        <v>203</v>
      </c>
      <c r="B363" s="194"/>
      <c r="C363" s="156">
        <f>SUM(C364)</f>
        <v>2312011</v>
      </c>
      <c r="D363" s="156">
        <f t="shared" si="75"/>
        <v>1448726</v>
      </c>
      <c r="E363" s="156">
        <f t="shared" si="75"/>
        <v>1448722</v>
      </c>
      <c r="F363" s="221">
        <f t="shared" si="76"/>
        <v>62.660688033058662</v>
      </c>
      <c r="G363" s="221">
        <f t="shared" si="69"/>
        <v>99.99972389533977</v>
      </c>
    </row>
    <row r="364" spans="1:9" x14ac:dyDescent="0.25">
      <c r="A364" s="190">
        <v>421</v>
      </c>
      <c r="B364" s="185" t="s">
        <v>80</v>
      </c>
      <c r="C364" s="76">
        <f>SUM(C365:C389)</f>
        <v>2312011</v>
      </c>
      <c r="D364" s="76">
        <f>SUM(D365:D389)</f>
        <v>1448726</v>
      </c>
      <c r="E364" s="76">
        <f>SUM(E365:E389)</f>
        <v>1448722</v>
      </c>
      <c r="F364" s="221">
        <f t="shared" si="76"/>
        <v>62.660688033058662</v>
      </c>
      <c r="G364" s="221">
        <f t="shared" si="69"/>
        <v>99.99972389533977</v>
      </c>
    </row>
    <row r="365" spans="1:9" x14ac:dyDescent="0.25">
      <c r="A365" s="213">
        <v>421</v>
      </c>
      <c r="B365" s="219" t="s">
        <v>312</v>
      </c>
      <c r="C365" s="221">
        <v>59261</v>
      </c>
      <c r="D365" s="221">
        <v>0</v>
      </c>
      <c r="E365" s="221">
        <v>0</v>
      </c>
      <c r="F365" s="221">
        <f t="shared" si="76"/>
        <v>0</v>
      </c>
      <c r="G365" s="221" t="e">
        <f t="shared" ref="G365:G399" si="77">E365/D365*100</f>
        <v>#DIV/0!</v>
      </c>
    </row>
    <row r="366" spans="1:9" x14ac:dyDescent="0.25">
      <c r="A366" s="213">
        <v>421</v>
      </c>
      <c r="B366" s="219" t="s">
        <v>313</v>
      </c>
      <c r="C366" s="221">
        <v>263191</v>
      </c>
      <c r="D366" s="221">
        <v>0</v>
      </c>
      <c r="E366" s="221">
        <v>0</v>
      </c>
      <c r="F366" s="221">
        <f t="shared" si="76"/>
        <v>0</v>
      </c>
      <c r="G366" s="221" t="e">
        <f t="shared" si="77"/>
        <v>#DIV/0!</v>
      </c>
    </row>
    <row r="367" spans="1:9" x14ac:dyDescent="0.25">
      <c r="A367" s="213">
        <v>421</v>
      </c>
      <c r="B367" s="219" t="s">
        <v>314</v>
      </c>
      <c r="C367" s="221">
        <v>52083</v>
      </c>
      <c r="D367" s="221">
        <v>0</v>
      </c>
      <c r="E367" s="221">
        <v>0</v>
      </c>
      <c r="F367" s="221">
        <f t="shared" si="76"/>
        <v>0</v>
      </c>
      <c r="G367" s="221" t="e">
        <f t="shared" si="77"/>
        <v>#DIV/0!</v>
      </c>
    </row>
    <row r="368" spans="1:9" x14ac:dyDescent="0.25">
      <c r="A368" s="213">
        <v>421</v>
      </c>
      <c r="B368" s="219" t="s">
        <v>315</v>
      </c>
      <c r="C368" s="221">
        <v>496175</v>
      </c>
      <c r="D368" s="221">
        <v>0</v>
      </c>
      <c r="E368" s="221">
        <v>0</v>
      </c>
      <c r="F368" s="221">
        <f t="shared" si="76"/>
        <v>0</v>
      </c>
      <c r="G368" s="221" t="e">
        <f t="shared" si="77"/>
        <v>#DIV/0!</v>
      </c>
    </row>
    <row r="369" spans="1:7" x14ac:dyDescent="0.25">
      <c r="A369" s="213">
        <v>421</v>
      </c>
      <c r="B369" s="219" t="s">
        <v>316</v>
      </c>
      <c r="C369" s="221">
        <v>268500</v>
      </c>
      <c r="D369" s="221">
        <v>0</v>
      </c>
      <c r="E369" s="221">
        <v>0</v>
      </c>
      <c r="F369" s="221">
        <f t="shared" si="76"/>
        <v>0</v>
      </c>
      <c r="G369" s="221" t="e">
        <f t="shared" si="77"/>
        <v>#DIV/0!</v>
      </c>
    </row>
    <row r="370" spans="1:7" x14ac:dyDescent="0.25">
      <c r="A370" s="213">
        <v>421</v>
      </c>
      <c r="B370" s="219" t="s">
        <v>317</v>
      </c>
      <c r="C370" s="221">
        <v>129390</v>
      </c>
      <c r="D370" s="221">
        <v>0</v>
      </c>
      <c r="E370" s="221">
        <v>0</v>
      </c>
      <c r="F370" s="221">
        <f t="shared" si="76"/>
        <v>0</v>
      </c>
      <c r="G370" s="221" t="e">
        <f t="shared" si="77"/>
        <v>#DIV/0!</v>
      </c>
    </row>
    <row r="371" spans="1:7" x14ac:dyDescent="0.25">
      <c r="A371" s="213">
        <v>421</v>
      </c>
      <c r="B371" s="219" t="s">
        <v>355</v>
      </c>
      <c r="C371" s="221">
        <v>324783</v>
      </c>
      <c r="D371" s="221">
        <v>0</v>
      </c>
      <c r="E371" s="221">
        <v>0</v>
      </c>
      <c r="F371" s="221">
        <f t="shared" si="76"/>
        <v>0</v>
      </c>
      <c r="G371" s="221" t="e">
        <f t="shared" si="77"/>
        <v>#DIV/0!</v>
      </c>
    </row>
    <row r="372" spans="1:7" x14ac:dyDescent="0.25">
      <c r="A372" s="213">
        <v>421</v>
      </c>
      <c r="B372" s="219" t="s">
        <v>350</v>
      </c>
      <c r="C372" s="221">
        <v>78170</v>
      </c>
      <c r="D372" s="221">
        <v>0</v>
      </c>
      <c r="E372" s="221">
        <v>0</v>
      </c>
      <c r="F372" s="221">
        <f t="shared" si="76"/>
        <v>0</v>
      </c>
      <c r="G372" s="221" t="e">
        <f t="shared" si="77"/>
        <v>#DIV/0!</v>
      </c>
    </row>
    <row r="373" spans="1:7" x14ac:dyDescent="0.25">
      <c r="A373" s="213">
        <v>421</v>
      </c>
      <c r="B373" s="219" t="s">
        <v>356</v>
      </c>
      <c r="C373" s="221">
        <v>105447</v>
      </c>
      <c r="D373" s="221">
        <v>0</v>
      </c>
      <c r="E373" s="221">
        <v>0</v>
      </c>
      <c r="F373" s="221">
        <f t="shared" si="76"/>
        <v>0</v>
      </c>
      <c r="G373" s="221" t="e">
        <f t="shared" si="77"/>
        <v>#DIV/0!</v>
      </c>
    </row>
    <row r="374" spans="1:7" x14ac:dyDescent="0.25">
      <c r="A374" s="213">
        <v>421</v>
      </c>
      <c r="B374" s="219" t="s">
        <v>288</v>
      </c>
      <c r="C374" s="221">
        <v>0</v>
      </c>
      <c r="D374" s="221">
        <v>0</v>
      </c>
      <c r="E374" s="221">
        <v>0</v>
      </c>
      <c r="F374" s="221" t="e">
        <f t="shared" si="76"/>
        <v>#DIV/0!</v>
      </c>
      <c r="G374" s="221" t="e">
        <f t="shared" si="77"/>
        <v>#DIV/0!</v>
      </c>
    </row>
    <row r="375" spans="1:7" x14ac:dyDescent="0.25">
      <c r="A375" s="213">
        <v>421</v>
      </c>
      <c r="B375" s="219" t="s">
        <v>289</v>
      </c>
      <c r="C375" s="221">
        <v>0</v>
      </c>
      <c r="D375" s="221">
        <v>0</v>
      </c>
      <c r="E375" s="221">
        <v>0</v>
      </c>
      <c r="F375" s="221" t="e">
        <f t="shared" si="76"/>
        <v>#DIV/0!</v>
      </c>
      <c r="G375" s="221" t="e">
        <f t="shared" si="77"/>
        <v>#DIV/0!</v>
      </c>
    </row>
    <row r="376" spans="1:7" x14ac:dyDescent="0.25">
      <c r="A376" s="213">
        <v>421</v>
      </c>
      <c r="B376" s="220" t="s">
        <v>305</v>
      </c>
      <c r="C376" s="221">
        <v>405497</v>
      </c>
      <c r="D376" s="221">
        <v>0</v>
      </c>
      <c r="E376" s="221">
        <v>0</v>
      </c>
      <c r="F376" s="221">
        <f t="shared" si="76"/>
        <v>0</v>
      </c>
      <c r="G376" s="221" t="e">
        <f t="shared" si="77"/>
        <v>#DIV/0!</v>
      </c>
    </row>
    <row r="377" spans="1:7" x14ac:dyDescent="0.25">
      <c r="A377" s="213">
        <v>421</v>
      </c>
      <c r="B377" s="220" t="s">
        <v>299</v>
      </c>
      <c r="C377" s="221">
        <v>129514</v>
      </c>
      <c r="D377" s="221">
        <v>0</v>
      </c>
      <c r="E377" s="221">
        <v>0</v>
      </c>
      <c r="F377" s="221">
        <f t="shared" ref="F377:F389" si="78">E377/C377*100</f>
        <v>0</v>
      </c>
      <c r="G377" s="221" t="e">
        <f t="shared" ref="G377:G389" si="79">E377/D377*100</f>
        <v>#DIV/0!</v>
      </c>
    </row>
    <row r="378" spans="1:7" x14ac:dyDescent="0.25">
      <c r="A378" s="213">
        <v>421</v>
      </c>
      <c r="B378" s="220" t="s">
        <v>340</v>
      </c>
      <c r="C378" s="221">
        <v>0</v>
      </c>
      <c r="D378" s="221">
        <v>14280</v>
      </c>
      <c r="E378" s="221">
        <v>14279</v>
      </c>
      <c r="F378" s="221" t="e">
        <f t="shared" si="78"/>
        <v>#DIV/0!</v>
      </c>
      <c r="G378" s="221">
        <f t="shared" si="79"/>
        <v>99.99299719887955</v>
      </c>
    </row>
    <row r="379" spans="1:7" x14ac:dyDescent="0.25">
      <c r="A379" s="213">
        <v>421</v>
      </c>
      <c r="B379" s="220" t="s">
        <v>330</v>
      </c>
      <c r="C379" s="221">
        <v>0</v>
      </c>
      <c r="D379" s="221">
        <v>305505</v>
      </c>
      <c r="E379" s="221">
        <v>305505</v>
      </c>
      <c r="F379" s="221" t="e">
        <f t="shared" si="78"/>
        <v>#DIV/0!</v>
      </c>
      <c r="G379" s="221">
        <f t="shared" si="79"/>
        <v>100</v>
      </c>
    </row>
    <row r="380" spans="1:7" x14ac:dyDescent="0.25">
      <c r="A380" s="213">
        <v>421</v>
      </c>
      <c r="B380" s="220" t="s">
        <v>331</v>
      </c>
      <c r="C380" s="221">
        <v>0</v>
      </c>
      <c r="D380" s="221">
        <v>52320</v>
      </c>
      <c r="E380" s="221">
        <v>52319</v>
      </c>
      <c r="F380" s="221" t="e">
        <f t="shared" si="78"/>
        <v>#DIV/0!</v>
      </c>
      <c r="G380" s="221">
        <f t="shared" si="79"/>
        <v>99.99808868501529</v>
      </c>
    </row>
    <row r="381" spans="1:7" x14ac:dyDescent="0.25">
      <c r="A381" s="213">
        <v>421</v>
      </c>
      <c r="B381" s="220" t="s">
        <v>332</v>
      </c>
      <c r="C381" s="221">
        <v>0</v>
      </c>
      <c r="D381" s="221">
        <v>162257</v>
      </c>
      <c r="E381" s="221">
        <v>162257</v>
      </c>
      <c r="F381" s="221" t="e">
        <f t="shared" si="78"/>
        <v>#DIV/0!</v>
      </c>
      <c r="G381" s="221">
        <f t="shared" si="79"/>
        <v>100</v>
      </c>
    </row>
    <row r="382" spans="1:7" x14ac:dyDescent="0.25">
      <c r="A382" s="213">
        <v>421</v>
      </c>
      <c r="B382" s="220" t="s">
        <v>333</v>
      </c>
      <c r="C382" s="221">
        <v>0</v>
      </c>
      <c r="D382" s="221">
        <v>53247</v>
      </c>
      <c r="E382" s="221">
        <v>53246</v>
      </c>
      <c r="F382" s="221" t="e">
        <f t="shared" si="78"/>
        <v>#DIV/0!</v>
      </c>
      <c r="G382" s="221">
        <f t="shared" si="79"/>
        <v>99.998121959922628</v>
      </c>
    </row>
    <row r="383" spans="1:7" x14ac:dyDescent="0.25">
      <c r="A383" s="213">
        <v>421</v>
      </c>
      <c r="B383" s="220" t="s">
        <v>334</v>
      </c>
      <c r="C383" s="221">
        <v>0</v>
      </c>
      <c r="D383" s="221">
        <v>39923</v>
      </c>
      <c r="E383" s="221">
        <v>39923</v>
      </c>
      <c r="F383" s="221" t="e">
        <f t="shared" si="78"/>
        <v>#DIV/0!</v>
      </c>
      <c r="G383" s="221">
        <f t="shared" si="79"/>
        <v>100</v>
      </c>
    </row>
    <row r="384" spans="1:7" x14ac:dyDescent="0.25">
      <c r="A384" s="213">
        <v>421</v>
      </c>
      <c r="B384" s="220" t="s">
        <v>335</v>
      </c>
      <c r="C384" s="221">
        <v>0</v>
      </c>
      <c r="D384" s="221">
        <v>67605</v>
      </c>
      <c r="E384" s="221">
        <v>67605</v>
      </c>
      <c r="F384" s="221" t="e">
        <f t="shared" si="78"/>
        <v>#DIV/0!</v>
      </c>
      <c r="G384" s="221">
        <f t="shared" si="79"/>
        <v>100</v>
      </c>
    </row>
    <row r="385" spans="1:7" x14ac:dyDescent="0.25">
      <c r="A385" s="213">
        <v>421</v>
      </c>
      <c r="B385" s="220" t="s">
        <v>336</v>
      </c>
      <c r="C385" s="221">
        <v>0</v>
      </c>
      <c r="D385" s="221">
        <v>40824</v>
      </c>
      <c r="E385" s="221">
        <v>40824</v>
      </c>
      <c r="F385" s="221" t="e">
        <f t="shared" si="78"/>
        <v>#DIV/0!</v>
      </c>
      <c r="G385" s="221">
        <f t="shared" si="79"/>
        <v>100</v>
      </c>
    </row>
    <row r="386" spans="1:7" x14ac:dyDescent="0.25">
      <c r="A386" s="213">
        <v>421</v>
      </c>
      <c r="B386" s="220" t="s">
        <v>337</v>
      </c>
      <c r="C386" s="221">
        <v>0</v>
      </c>
      <c r="D386" s="221">
        <v>283906</v>
      </c>
      <c r="E386" s="221">
        <v>283905</v>
      </c>
      <c r="F386" s="221" t="e">
        <f t="shared" si="78"/>
        <v>#DIV/0!</v>
      </c>
      <c r="G386" s="221">
        <f t="shared" si="79"/>
        <v>99.999647770741021</v>
      </c>
    </row>
    <row r="387" spans="1:7" x14ac:dyDescent="0.25">
      <c r="A387" s="213">
        <v>421</v>
      </c>
      <c r="B387" s="220" t="s">
        <v>362</v>
      </c>
      <c r="C387" s="221">
        <v>0</v>
      </c>
      <c r="D387" s="221">
        <v>195484</v>
      </c>
      <c r="E387" s="221">
        <v>195484</v>
      </c>
      <c r="F387" s="221" t="e">
        <f t="shared" si="78"/>
        <v>#DIV/0!</v>
      </c>
      <c r="G387" s="221">
        <f t="shared" si="79"/>
        <v>100</v>
      </c>
    </row>
    <row r="388" spans="1:7" x14ac:dyDescent="0.25">
      <c r="A388" s="213">
        <v>421</v>
      </c>
      <c r="B388" s="220" t="s">
        <v>363</v>
      </c>
      <c r="C388" s="221">
        <v>0</v>
      </c>
      <c r="D388" s="221">
        <v>72722</v>
      </c>
      <c r="E388" s="221">
        <v>72722</v>
      </c>
      <c r="F388" s="221" t="e">
        <f t="shared" si="78"/>
        <v>#DIV/0!</v>
      </c>
      <c r="G388" s="221">
        <f t="shared" si="79"/>
        <v>100</v>
      </c>
    </row>
    <row r="389" spans="1:7" x14ac:dyDescent="0.25">
      <c r="A389" s="213">
        <v>421</v>
      </c>
      <c r="B389" s="220" t="s">
        <v>338</v>
      </c>
      <c r="C389" s="221">
        <v>0</v>
      </c>
      <c r="D389" s="221">
        <v>160653</v>
      </c>
      <c r="E389" s="221">
        <v>160653</v>
      </c>
      <c r="F389" s="221" t="e">
        <f t="shared" si="78"/>
        <v>#DIV/0!</v>
      </c>
      <c r="G389" s="221">
        <f t="shared" si="79"/>
        <v>100</v>
      </c>
    </row>
    <row r="390" spans="1:7" x14ac:dyDescent="0.25">
      <c r="A390" s="203" t="s">
        <v>196</v>
      </c>
      <c r="B390" s="204"/>
      <c r="C390" s="159">
        <f>SUM(C391+C394+C397)</f>
        <v>31625</v>
      </c>
      <c r="D390" s="159">
        <f>SUM(D391+D394+D397)</f>
        <v>806157</v>
      </c>
      <c r="E390" s="159">
        <f>SUM(E391+E394+E397)</f>
        <v>767739</v>
      </c>
      <c r="F390" s="221">
        <f t="shared" si="76"/>
        <v>2427.6332015810276</v>
      </c>
      <c r="G390" s="221">
        <f t="shared" si="77"/>
        <v>95.234427040886573</v>
      </c>
    </row>
    <row r="391" spans="1:7" x14ac:dyDescent="0.25">
      <c r="A391" s="205" t="s">
        <v>204</v>
      </c>
      <c r="B391" s="206"/>
      <c r="C391" s="157">
        <f>SUM(C392)</f>
        <v>0</v>
      </c>
      <c r="D391" s="157">
        <f t="shared" ref="D391:E392" si="80">SUM(D392)</f>
        <v>96000</v>
      </c>
      <c r="E391" s="157">
        <f t="shared" si="80"/>
        <v>95766</v>
      </c>
      <c r="F391" s="221" t="e">
        <f t="shared" si="76"/>
        <v>#DIV/0!</v>
      </c>
      <c r="G391" s="221">
        <f t="shared" si="77"/>
        <v>99.756250000000009</v>
      </c>
    </row>
    <row r="392" spans="1:7" x14ac:dyDescent="0.25">
      <c r="A392" s="192" t="s">
        <v>205</v>
      </c>
      <c r="B392" s="194"/>
      <c r="C392" s="156">
        <f>SUM(C393)</f>
        <v>0</v>
      </c>
      <c r="D392" s="156">
        <f t="shared" si="80"/>
        <v>96000</v>
      </c>
      <c r="E392" s="156">
        <f t="shared" si="80"/>
        <v>95766</v>
      </c>
      <c r="F392" s="221" t="e">
        <f t="shared" si="76"/>
        <v>#DIV/0!</v>
      </c>
      <c r="G392" s="221">
        <f t="shared" si="77"/>
        <v>99.756250000000009</v>
      </c>
    </row>
    <row r="393" spans="1:7" x14ac:dyDescent="0.25">
      <c r="A393" s="211">
        <v>426</v>
      </c>
      <c r="B393" s="212" t="s">
        <v>86</v>
      </c>
      <c r="C393" s="174">
        <v>0</v>
      </c>
      <c r="D393" s="174">
        <v>96000</v>
      </c>
      <c r="E393" s="174">
        <v>95766</v>
      </c>
      <c r="F393" s="221" t="e">
        <f t="shared" si="76"/>
        <v>#DIV/0!</v>
      </c>
      <c r="G393" s="221">
        <f t="shared" si="77"/>
        <v>99.756250000000009</v>
      </c>
    </row>
    <row r="394" spans="1:7" x14ac:dyDescent="0.25">
      <c r="A394" s="202" t="s">
        <v>271</v>
      </c>
      <c r="B394" s="195"/>
      <c r="C394" s="157">
        <f t="shared" ref="C394:E395" si="81">SUM(C395)</f>
        <v>18000</v>
      </c>
      <c r="D394" s="157">
        <f t="shared" si="81"/>
        <v>47450</v>
      </c>
      <c r="E394" s="157">
        <f t="shared" si="81"/>
        <v>47450</v>
      </c>
      <c r="F394" s="221">
        <f t="shared" si="76"/>
        <v>263.61111111111109</v>
      </c>
      <c r="G394" s="221">
        <f t="shared" si="77"/>
        <v>100</v>
      </c>
    </row>
    <row r="395" spans="1:7" x14ac:dyDescent="0.25">
      <c r="A395" s="192" t="s">
        <v>272</v>
      </c>
      <c r="B395" s="194"/>
      <c r="C395" s="156">
        <f t="shared" si="81"/>
        <v>18000</v>
      </c>
      <c r="D395" s="156">
        <f t="shared" si="81"/>
        <v>47450</v>
      </c>
      <c r="E395" s="156">
        <f t="shared" si="81"/>
        <v>47450</v>
      </c>
      <c r="F395" s="221">
        <f t="shared" si="76"/>
        <v>263.61111111111109</v>
      </c>
      <c r="G395" s="221">
        <f t="shared" si="77"/>
        <v>100</v>
      </c>
    </row>
    <row r="396" spans="1:7" x14ac:dyDescent="0.25">
      <c r="A396" s="190">
        <v>411</v>
      </c>
      <c r="B396" s="185" t="s">
        <v>77</v>
      </c>
      <c r="C396" s="76">
        <v>18000</v>
      </c>
      <c r="D396" s="76">
        <v>47450</v>
      </c>
      <c r="E396" s="76">
        <v>47450</v>
      </c>
      <c r="F396" s="221">
        <f t="shared" si="76"/>
        <v>263.61111111111109</v>
      </c>
      <c r="G396" s="221">
        <f t="shared" si="77"/>
        <v>100</v>
      </c>
    </row>
    <row r="397" spans="1:7" x14ac:dyDescent="0.25">
      <c r="A397" s="202" t="s">
        <v>290</v>
      </c>
      <c r="B397" s="195" t="s">
        <v>339</v>
      </c>
      <c r="C397" s="157">
        <f t="shared" ref="C397:E398" si="82">SUM(C398)</f>
        <v>13625</v>
      </c>
      <c r="D397" s="157">
        <f t="shared" si="82"/>
        <v>662707</v>
      </c>
      <c r="E397" s="157">
        <f t="shared" si="82"/>
        <v>624523</v>
      </c>
      <c r="F397" s="221">
        <f t="shared" ref="F397:F399" si="83">E397/C397*100</f>
        <v>4583.6550458715601</v>
      </c>
      <c r="G397" s="221">
        <f t="shared" si="77"/>
        <v>94.238177656188938</v>
      </c>
    </row>
    <row r="398" spans="1:7" x14ac:dyDescent="0.25">
      <c r="A398" s="192" t="s">
        <v>291</v>
      </c>
      <c r="B398" s="194"/>
      <c r="C398" s="156">
        <f t="shared" si="82"/>
        <v>13625</v>
      </c>
      <c r="D398" s="156">
        <f t="shared" si="82"/>
        <v>662707</v>
      </c>
      <c r="E398" s="156">
        <f t="shared" si="82"/>
        <v>624523</v>
      </c>
      <c r="F398" s="221">
        <f t="shared" si="83"/>
        <v>4583.6550458715601</v>
      </c>
      <c r="G398" s="221">
        <f t="shared" si="77"/>
        <v>94.238177656188938</v>
      </c>
    </row>
    <row r="399" spans="1:7" x14ac:dyDescent="0.25">
      <c r="A399" s="190">
        <v>421</v>
      </c>
      <c r="B399" s="185" t="s">
        <v>80</v>
      </c>
      <c r="C399" s="76">
        <v>13625</v>
      </c>
      <c r="D399" s="76">
        <v>662707</v>
      </c>
      <c r="E399" s="76">
        <v>624523</v>
      </c>
      <c r="F399" s="221">
        <f t="shared" si="83"/>
        <v>4583.6550458715601</v>
      </c>
      <c r="G399" s="221">
        <f t="shared" si="77"/>
        <v>94.238177656188938</v>
      </c>
    </row>
    <row r="400" spans="1:7" x14ac:dyDescent="0.25">
      <c r="A400" s="117" t="s">
        <v>208</v>
      </c>
      <c r="B400" s="118"/>
      <c r="C400" s="117">
        <f>SUM(C401)</f>
        <v>180457</v>
      </c>
      <c r="D400" s="117">
        <f t="shared" ref="D400:E403" si="84">SUM(D401)</f>
        <v>196194</v>
      </c>
      <c r="E400" s="117">
        <f t="shared" si="84"/>
        <v>196128</v>
      </c>
      <c r="F400" s="221">
        <f t="shared" ref="F400:F419" si="85">E400/C400*100</f>
        <v>108.68406323944208</v>
      </c>
      <c r="G400" s="221">
        <f t="shared" ref="G400:G419" si="86">E400/D400*100</f>
        <v>99.966359827517664</v>
      </c>
    </row>
    <row r="401" spans="1:7" x14ac:dyDescent="0.25">
      <c r="A401" s="126" t="s">
        <v>209</v>
      </c>
      <c r="B401" s="127"/>
      <c r="C401" s="158">
        <f>SUM(C402)</f>
        <v>180457</v>
      </c>
      <c r="D401" s="158">
        <f t="shared" si="84"/>
        <v>196194</v>
      </c>
      <c r="E401" s="158">
        <f t="shared" si="84"/>
        <v>196128</v>
      </c>
      <c r="F401" s="221">
        <f t="shared" si="85"/>
        <v>108.68406323944208</v>
      </c>
      <c r="G401" s="221">
        <f t="shared" si="86"/>
        <v>99.966359827517664</v>
      </c>
    </row>
    <row r="402" spans="1:7" x14ac:dyDescent="0.25">
      <c r="A402" s="124" t="s">
        <v>192</v>
      </c>
      <c r="B402" s="125"/>
      <c r="C402" s="159">
        <f>SUM(C403)</f>
        <v>180457</v>
      </c>
      <c r="D402" s="159">
        <f t="shared" si="84"/>
        <v>196194</v>
      </c>
      <c r="E402" s="159">
        <f t="shared" si="84"/>
        <v>196128</v>
      </c>
      <c r="F402" s="221">
        <f t="shared" si="85"/>
        <v>108.68406323944208</v>
      </c>
      <c r="G402" s="221">
        <f t="shared" si="86"/>
        <v>99.966359827517664</v>
      </c>
    </row>
    <row r="403" spans="1:7" x14ac:dyDescent="0.25">
      <c r="A403" s="122" t="s">
        <v>210</v>
      </c>
      <c r="B403" s="123"/>
      <c r="C403" s="157">
        <f>SUM(C404)</f>
        <v>180457</v>
      </c>
      <c r="D403" s="157">
        <f t="shared" si="84"/>
        <v>196194</v>
      </c>
      <c r="E403" s="157">
        <f t="shared" si="84"/>
        <v>196128</v>
      </c>
      <c r="F403" s="221">
        <f t="shared" si="85"/>
        <v>108.68406323944208</v>
      </c>
      <c r="G403" s="221">
        <f t="shared" si="86"/>
        <v>99.966359827517664</v>
      </c>
    </row>
    <row r="404" spans="1:7" x14ac:dyDescent="0.25">
      <c r="A404" s="109" t="s">
        <v>211</v>
      </c>
      <c r="B404" s="110"/>
      <c r="C404" s="156">
        <f>SUM(C405+C406+C407)</f>
        <v>180457</v>
      </c>
      <c r="D404" s="156">
        <f t="shared" ref="D404:E404" si="87">SUM(D405+D406+D407)</f>
        <v>196194</v>
      </c>
      <c r="E404" s="156">
        <f t="shared" si="87"/>
        <v>196128</v>
      </c>
      <c r="F404" s="221">
        <f t="shared" si="85"/>
        <v>108.68406323944208</v>
      </c>
      <c r="G404" s="221">
        <f t="shared" si="86"/>
        <v>99.966359827517664</v>
      </c>
    </row>
    <row r="405" spans="1:7" x14ac:dyDescent="0.25">
      <c r="A405" s="116">
        <v>311</v>
      </c>
      <c r="B405" s="185" t="s">
        <v>54</v>
      </c>
      <c r="C405" s="164">
        <v>152896</v>
      </c>
      <c r="D405" s="164">
        <v>165086</v>
      </c>
      <c r="E405" s="164">
        <v>165327</v>
      </c>
      <c r="F405" s="221">
        <f t="shared" si="85"/>
        <v>108.13036312264546</v>
      </c>
      <c r="G405" s="221">
        <f t="shared" si="86"/>
        <v>100.14598451716074</v>
      </c>
    </row>
    <row r="406" spans="1:7" x14ac:dyDescent="0.25">
      <c r="A406" s="116">
        <v>313</v>
      </c>
      <c r="B406" s="212" t="s">
        <v>56</v>
      </c>
      <c r="C406" s="164">
        <v>25228</v>
      </c>
      <c r="D406" s="164">
        <v>27240</v>
      </c>
      <c r="E406" s="164">
        <v>27279</v>
      </c>
      <c r="F406" s="221">
        <f t="shared" si="85"/>
        <v>108.12985571587126</v>
      </c>
      <c r="G406" s="221">
        <f t="shared" si="86"/>
        <v>100.1431718061674</v>
      </c>
    </row>
    <row r="407" spans="1:7" x14ac:dyDescent="0.25">
      <c r="A407" s="116">
        <v>321</v>
      </c>
      <c r="B407" s="212" t="s">
        <v>58</v>
      </c>
      <c r="C407" s="164">
        <v>2333</v>
      </c>
      <c r="D407" s="164">
        <v>3868</v>
      </c>
      <c r="E407" s="164">
        <v>3522</v>
      </c>
      <c r="F407" s="221">
        <f t="shared" si="85"/>
        <v>150.96442348906987</v>
      </c>
      <c r="G407" s="221">
        <f t="shared" si="86"/>
        <v>91.054808686659769</v>
      </c>
    </row>
    <row r="408" spans="1:7" x14ac:dyDescent="0.25">
      <c r="A408" s="357" t="s">
        <v>212</v>
      </c>
      <c r="B408" s="358"/>
      <c r="C408" s="160">
        <f t="shared" ref="C408:E409" si="88">SUM(C409)</f>
        <v>381752</v>
      </c>
      <c r="D408" s="160">
        <f t="shared" si="88"/>
        <v>928968</v>
      </c>
      <c r="E408" s="160">
        <f t="shared" si="88"/>
        <v>745865</v>
      </c>
      <c r="F408" s="221">
        <f t="shared" si="85"/>
        <v>195.37946101133721</v>
      </c>
      <c r="G408" s="221">
        <f t="shared" si="86"/>
        <v>80.28963322740934</v>
      </c>
    </row>
    <row r="409" spans="1:7" x14ac:dyDescent="0.25">
      <c r="A409" s="120" t="s">
        <v>213</v>
      </c>
      <c r="B409" s="121"/>
      <c r="C409" s="153">
        <f t="shared" si="88"/>
        <v>381752</v>
      </c>
      <c r="D409" s="153">
        <f t="shared" si="88"/>
        <v>928968</v>
      </c>
      <c r="E409" s="153">
        <f t="shared" si="88"/>
        <v>745865</v>
      </c>
      <c r="F409" s="221">
        <f t="shared" si="85"/>
        <v>195.37946101133721</v>
      </c>
      <c r="G409" s="221">
        <f t="shared" si="86"/>
        <v>80.28963322740934</v>
      </c>
    </row>
    <row r="410" spans="1:7" x14ac:dyDescent="0.25">
      <c r="A410" s="359" t="s">
        <v>192</v>
      </c>
      <c r="B410" s="360"/>
      <c r="C410" s="154">
        <f>SUM(C411+C420+C423+C426+C429)</f>
        <v>381752</v>
      </c>
      <c r="D410" s="154">
        <f>SUM(D411+D420+D423+D426+D429)</f>
        <v>928968</v>
      </c>
      <c r="E410" s="154">
        <f>SUM(E411+E420+E423+E426+E429)</f>
        <v>745865</v>
      </c>
      <c r="F410" s="221">
        <f t="shared" si="85"/>
        <v>195.37946101133721</v>
      </c>
      <c r="G410" s="221">
        <f t="shared" si="86"/>
        <v>80.28963322740934</v>
      </c>
    </row>
    <row r="411" spans="1:7" x14ac:dyDescent="0.25">
      <c r="A411" s="363" t="s">
        <v>214</v>
      </c>
      <c r="B411" s="364"/>
      <c r="C411" s="155">
        <f>SUM(C412+C414+C416+C418)</f>
        <v>47484</v>
      </c>
      <c r="D411" s="155">
        <f>SUM(D412+D414+D416+D418)</f>
        <v>133568</v>
      </c>
      <c r="E411" s="155">
        <f>SUM(E412+E414+E416+E418)</f>
        <v>96355</v>
      </c>
      <c r="F411" s="221">
        <f t="shared" si="85"/>
        <v>202.92098391036978</v>
      </c>
      <c r="G411" s="221">
        <f t="shared" si="86"/>
        <v>72.139284858648779</v>
      </c>
    </row>
    <row r="412" spans="1:7" x14ac:dyDescent="0.25">
      <c r="A412" s="112" t="s">
        <v>215</v>
      </c>
      <c r="B412" s="112"/>
      <c r="C412" s="152">
        <f>SUM(C413)</f>
        <v>22196</v>
      </c>
      <c r="D412" s="152">
        <f>SUM(D413)</f>
        <v>65000</v>
      </c>
      <c r="E412" s="152">
        <f>SUM(E413)</f>
        <v>44074</v>
      </c>
      <c r="F412" s="221">
        <f t="shared" si="85"/>
        <v>198.56730942512164</v>
      </c>
      <c r="G412" s="221">
        <f t="shared" si="86"/>
        <v>67.806153846153848</v>
      </c>
    </row>
    <row r="413" spans="1:7" x14ac:dyDescent="0.25">
      <c r="A413" s="115">
        <v>329</v>
      </c>
      <c r="B413" s="214" t="s">
        <v>61</v>
      </c>
      <c r="C413" s="164">
        <v>22196</v>
      </c>
      <c r="D413" s="164">
        <v>65000</v>
      </c>
      <c r="E413" s="164">
        <v>44074</v>
      </c>
      <c r="F413" s="221">
        <f t="shared" si="85"/>
        <v>198.56730942512164</v>
      </c>
      <c r="G413" s="221">
        <f t="shared" si="86"/>
        <v>67.806153846153848</v>
      </c>
    </row>
    <row r="414" spans="1:7" x14ac:dyDescent="0.25">
      <c r="A414" s="112" t="s">
        <v>216</v>
      </c>
      <c r="B414" s="215"/>
      <c r="C414" s="152">
        <f t="shared" ref="C414:E414" si="89">SUM(C415)</f>
        <v>0</v>
      </c>
      <c r="D414" s="152">
        <f t="shared" si="89"/>
        <v>30000</v>
      </c>
      <c r="E414" s="152">
        <f t="shared" si="89"/>
        <v>11049</v>
      </c>
      <c r="F414" s="221" t="e">
        <f t="shared" si="85"/>
        <v>#DIV/0!</v>
      </c>
      <c r="G414" s="221">
        <f t="shared" si="86"/>
        <v>36.83</v>
      </c>
    </row>
    <row r="415" spans="1:7" x14ac:dyDescent="0.25">
      <c r="A415" s="169">
        <v>385</v>
      </c>
      <c r="B415" s="214" t="s">
        <v>74</v>
      </c>
      <c r="C415" s="164">
        <v>0</v>
      </c>
      <c r="D415" s="164">
        <v>30000</v>
      </c>
      <c r="E415" s="164">
        <v>11049</v>
      </c>
      <c r="F415" s="221" t="e">
        <f t="shared" si="85"/>
        <v>#DIV/0!</v>
      </c>
      <c r="G415" s="221">
        <f t="shared" si="86"/>
        <v>36.83</v>
      </c>
    </row>
    <row r="416" spans="1:7" x14ac:dyDescent="0.25">
      <c r="A416" s="113" t="s">
        <v>217</v>
      </c>
      <c r="B416" s="215" t="s">
        <v>218</v>
      </c>
      <c r="C416" s="152">
        <f t="shared" ref="C416:E416" si="90">SUM(C417)</f>
        <v>8019</v>
      </c>
      <c r="D416" s="152">
        <f t="shared" si="90"/>
        <v>17000</v>
      </c>
      <c r="E416" s="152">
        <f t="shared" si="90"/>
        <v>18835</v>
      </c>
      <c r="F416" s="221">
        <f t="shared" si="85"/>
        <v>234.8796608055867</v>
      </c>
      <c r="G416" s="221">
        <f t="shared" si="86"/>
        <v>110.79411764705883</v>
      </c>
    </row>
    <row r="417" spans="1:9" x14ac:dyDescent="0.25">
      <c r="A417" s="169">
        <v>329</v>
      </c>
      <c r="B417" s="214" t="s">
        <v>61</v>
      </c>
      <c r="C417" s="164">
        <v>8019</v>
      </c>
      <c r="D417" s="164">
        <v>17000</v>
      </c>
      <c r="E417" s="164">
        <v>18835</v>
      </c>
      <c r="F417" s="221">
        <f t="shared" si="85"/>
        <v>234.8796608055867</v>
      </c>
      <c r="G417" s="221">
        <f t="shared" si="86"/>
        <v>110.79411764705883</v>
      </c>
    </row>
    <row r="418" spans="1:9" x14ac:dyDescent="0.25">
      <c r="A418" s="113" t="s">
        <v>219</v>
      </c>
      <c r="B418" s="215"/>
      <c r="C418" s="152">
        <f>SUM(C419)</f>
        <v>17269</v>
      </c>
      <c r="D418" s="152">
        <f>SUM(D419)</f>
        <v>21568</v>
      </c>
      <c r="E418" s="152">
        <f>SUM(E419)</f>
        <v>22397</v>
      </c>
      <c r="F418" s="221">
        <f t="shared" si="85"/>
        <v>129.69482888412762</v>
      </c>
      <c r="G418" s="221">
        <f t="shared" si="86"/>
        <v>103.84365727002967</v>
      </c>
    </row>
    <row r="419" spans="1:9" x14ac:dyDescent="0.25">
      <c r="A419" s="169">
        <v>381</v>
      </c>
      <c r="B419" s="214" t="s">
        <v>72</v>
      </c>
      <c r="C419" s="164">
        <v>17269</v>
      </c>
      <c r="D419" s="164">
        <v>21568</v>
      </c>
      <c r="E419" s="164">
        <v>22397</v>
      </c>
      <c r="F419" s="221">
        <f t="shared" si="85"/>
        <v>129.69482888412762</v>
      </c>
      <c r="G419" s="221">
        <f t="shared" si="86"/>
        <v>103.84365727002967</v>
      </c>
    </row>
    <row r="420" spans="1:9" x14ac:dyDescent="0.25">
      <c r="A420" s="119" t="s">
        <v>220</v>
      </c>
      <c r="B420" s="216"/>
      <c r="C420" s="155">
        <f>SUM(C421)</f>
        <v>50000</v>
      </c>
      <c r="D420" s="155">
        <f t="shared" ref="D420:E420" si="91">SUM(D421)</f>
        <v>40000</v>
      </c>
      <c r="E420" s="155">
        <f t="shared" si="91"/>
        <v>40000</v>
      </c>
      <c r="F420" s="221">
        <f t="shared" ref="F420:F436" si="92">E420/C420*100</f>
        <v>80</v>
      </c>
      <c r="G420" s="221">
        <f t="shared" ref="G420:G436" si="93">E420/D420*100</f>
        <v>100</v>
      </c>
    </row>
    <row r="421" spans="1:9" x14ac:dyDescent="0.25">
      <c r="A421" s="113" t="s">
        <v>221</v>
      </c>
      <c r="B421" s="215"/>
      <c r="C421" s="152">
        <f t="shared" ref="C421:E421" si="94">SUM(C422)</f>
        <v>50000</v>
      </c>
      <c r="D421" s="152">
        <f t="shared" si="94"/>
        <v>40000</v>
      </c>
      <c r="E421" s="152">
        <f t="shared" si="94"/>
        <v>40000</v>
      </c>
      <c r="F421" s="221">
        <f t="shared" si="92"/>
        <v>80</v>
      </c>
      <c r="G421" s="221">
        <f t="shared" si="93"/>
        <v>100</v>
      </c>
    </row>
    <row r="422" spans="1:9" x14ac:dyDescent="0.25">
      <c r="A422" s="169">
        <v>381</v>
      </c>
      <c r="B422" s="214" t="s">
        <v>72</v>
      </c>
      <c r="C422" s="164">
        <v>50000</v>
      </c>
      <c r="D422" s="164">
        <v>40000</v>
      </c>
      <c r="E422" s="164">
        <v>40000</v>
      </c>
      <c r="F422" s="221">
        <f t="shared" si="92"/>
        <v>80</v>
      </c>
      <c r="G422" s="221">
        <f t="shared" si="93"/>
        <v>100</v>
      </c>
    </row>
    <row r="423" spans="1:9" x14ac:dyDescent="0.25">
      <c r="A423" s="119" t="s">
        <v>222</v>
      </c>
      <c r="B423" s="216"/>
      <c r="C423" s="155">
        <f>SUM(C424)</f>
        <v>19200</v>
      </c>
      <c r="D423" s="155">
        <f t="shared" ref="D423:E424" si="95">SUM(D424)</f>
        <v>117000</v>
      </c>
      <c r="E423" s="155">
        <f t="shared" si="95"/>
        <v>106735</v>
      </c>
      <c r="F423" s="221">
        <f t="shared" si="92"/>
        <v>555.91145833333337</v>
      </c>
      <c r="G423" s="221">
        <f t="shared" si="93"/>
        <v>91.226495726495727</v>
      </c>
    </row>
    <row r="424" spans="1:9" x14ac:dyDescent="0.25">
      <c r="A424" s="113" t="s">
        <v>223</v>
      </c>
      <c r="B424" s="215"/>
      <c r="C424" s="152">
        <f>SUM(C425)</f>
        <v>19200</v>
      </c>
      <c r="D424" s="152">
        <f t="shared" si="95"/>
        <v>117000</v>
      </c>
      <c r="E424" s="152">
        <f t="shared" si="95"/>
        <v>106735</v>
      </c>
      <c r="F424" s="221">
        <f t="shared" si="92"/>
        <v>555.91145833333337</v>
      </c>
      <c r="G424" s="221">
        <f t="shared" si="93"/>
        <v>91.226495726495727</v>
      </c>
    </row>
    <row r="425" spans="1:9" x14ac:dyDescent="0.25">
      <c r="A425" s="169">
        <v>329</v>
      </c>
      <c r="B425" s="214" t="s">
        <v>61</v>
      </c>
      <c r="C425" s="164">
        <v>19200</v>
      </c>
      <c r="D425" s="164">
        <v>117000</v>
      </c>
      <c r="E425" s="164">
        <v>106735</v>
      </c>
      <c r="F425" s="221">
        <f t="shared" si="92"/>
        <v>555.91145833333337</v>
      </c>
      <c r="G425" s="221">
        <f t="shared" si="93"/>
        <v>91.226495726495727</v>
      </c>
    </row>
    <row r="426" spans="1:9" x14ac:dyDescent="0.25">
      <c r="A426" s="119" t="s">
        <v>224</v>
      </c>
      <c r="B426" s="216"/>
      <c r="C426" s="155">
        <f t="shared" ref="C426:E427" si="96">SUM(C427)</f>
        <v>7000</v>
      </c>
      <c r="D426" s="155">
        <f t="shared" si="96"/>
        <v>17000</v>
      </c>
      <c r="E426" s="155">
        <f t="shared" si="96"/>
        <v>17000</v>
      </c>
      <c r="F426" s="221">
        <f t="shared" si="92"/>
        <v>242.85714285714283</v>
      </c>
      <c r="G426" s="221">
        <f t="shared" si="93"/>
        <v>100</v>
      </c>
    </row>
    <row r="427" spans="1:9" x14ac:dyDescent="0.25">
      <c r="A427" s="113" t="s">
        <v>225</v>
      </c>
      <c r="B427" s="215"/>
      <c r="C427" s="152">
        <f t="shared" si="96"/>
        <v>7000</v>
      </c>
      <c r="D427" s="152">
        <f t="shared" si="96"/>
        <v>17000</v>
      </c>
      <c r="E427" s="152">
        <f t="shared" si="96"/>
        <v>17000</v>
      </c>
      <c r="F427" s="221">
        <f t="shared" si="92"/>
        <v>242.85714285714283</v>
      </c>
      <c r="G427" s="221">
        <f t="shared" si="93"/>
        <v>100</v>
      </c>
    </row>
    <row r="428" spans="1:9" x14ac:dyDescent="0.25">
      <c r="A428" s="169">
        <v>381</v>
      </c>
      <c r="B428" s="214" t="s">
        <v>61</v>
      </c>
      <c r="C428" s="164">
        <v>7000</v>
      </c>
      <c r="D428" s="164">
        <v>17000</v>
      </c>
      <c r="E428" s="164">
        <v>17000</v>
      </c>
      <c r="F428" s="221">
        <f t="shared" si="92"/>
        <v>242.85714285714283</v>
      </c>
      <c r="G428" s="221">
        <f t="shared" si="93"/>
        <v>100</v>
      </c>
    </row>
    <row r="429" spans="1:9" x14ac:dyDescent="0.25">
      <c r="A429" s="119" t="s">
        <v>226</v>
      </c>
      <c r="B429" s="216"/>
      <c r="C429" s="155">
        <f>SUM(C430+C434)</f>
        <v>258068</v>
      </c>
      <c r="D429" s="155">
        <f>SUM(D430+D434)</f>
        <v>621400</v>
      </c>
      <c r="E429" s="155">
        <f>SUM(E430+E434)</f>
        <v>485775</v>
      </c>
      <c r="F429" s="221">
        <f t="shared" si="92"/>
        <v>188.23527132383714</v>
      </c>
      <c r="G429" s="221">
        <f t="shared" si="93"/>
        <v>78.174283875120693</v>
      </c>
    </row>
    <row r="430" spans="1:9" x14ac:dyDescent="0.25">
      <c r="A430" s="113" t="s">
        <v>227</v>
      </c>
      <c r="B430" s="215"/>
      <c r="C430" s="152">
        <f>SUM(C431+C432+C433)</f>
        <v>29636</v>
      </c>
      <c r="D430" s="152">
        <f>SUM(D431+D432+D433)</f>
        <v>60100</v>
      </c>
      <c r="E430" s="152">
        <f>SUM(E431+E432+E433)</f>
        <v>58703</v>
      </c>
      <c r="F430" s="221">
        <f t="shared" si="92"/>
        <v>198.08003779187476</v>
      </c>
      <c r="G430" s="221">
        <f t="shared" si="93"/>
        <v>97.675540765391005</v>
      </c>
    </row>
    <row r="431" spans="1:9" x14ac:dyDescent="0.25">
      <c r="A431" s="169">
        <v>322</v>
      </c>
      <c r="B431" s="214" t="s">
        <v>59</v>
      </c>
      <c r="C431" s="164">
        <v>16952</v>
      </c>
      <c r="D431" s="164">
        <v>31500</v>
      </c>
      <c r="E431" s="164">
        <v>35688</v>
      </c>
      <c r="F431" s="221">
        <f t="shared" si="92"/>
        <v>210.52383199622463</v>
      </c>
      <c r="G431" s="221">
        <f t="shared" si="93"/>
        <v>113.29523809523809</v>
      </c>
    </row>
    <row r="432" spans="1:9" x14ac:dyDescent="0.25">
      <c r="A432" s="169">
        <v>323</v>
      </c>
      <c r="B432" s="214" t="s">
        <v>60</v>
      </c>
      <c r="C432" s="164">
        <v>5803</v>
      </c>
      <c r="D432" s="164">
        <v>18600</v>
      </c>
      <c r="E432" s="164">
        <v>16686</v>
      </c>
      <c r="F432" s="221">
        <f t="shared" si="92"/>
        <v>287.54092710666896</v>
      </c>
      <c r="G432" s="221">
        <f t="shared" si="93"/>
        <v>89.709677419354833</v>
      </c>
      <c r="H432" s="292"/>
      <c r="I432" s="292"/>
    </row>
    <row r="433" spans="1:7" x14ac:dyDescent="0.25">
      <c r="A433" s="169">
        <v>329</v>
      </c>
      <c r="B433" s="214" t="s">
        <v>61</v>
      </c>
      <c r="C433" s="164">
        <v>6881</v>
      </c>
      <c r="D433" s="164">
        <v>10000</v>
      </c>
      <c r="E433" s="164">
        <v>6329</v>
      </c>
      <c r="F433" s="221">
        <f t="shared" si="92"/>
        <v>91.977910187472759</v>
      </c>
      <c r="G433" s="221">
        <f t="shared" si="93"/>
        <v>63.29</v>
      </c>
    </row>
    <row r="434" spans="1:7" x14ac:dyDescent="0.25">
      <c r="A434" s="112" t="s">
        <v>228</v>
      </c>
      <c r="B434" s="215"/>
      <c r="C434" s="152">
        <f>SUM(C435)</f>
        <v>228432</v>
      </c>
      <c r="D434" s="152">
        <f t="shared" ref="D434:E434" si="97">SUM(D435)</f>
        <v>561300</v>
      </c>
      <c r="E434" s="152">
        <f t="shared" si="97"/>
        <v>427072</v>
      </c>
      <c r="F434" s="221">
        <f t="shared" si="92"/>
        <v>186.95804440708832</v>
      </c>
      <c r="G434" s="221">
        <f t="shared" si="93"/>
        <v>76.086228398360944</v>
      </c>
    </row>
    <row r="435" spans="1:7" x14ac:dyDescent="0.25">
      <c r="A435" s="169">
        <v>421</v>
      </c>
      <c r="B435" s="214" t="s">
        <v>80</v>
      </c>
      <c r="C435" s="164">
        <v>228432</v>
      </c>
      <c r="D435" s="164">
        <v>561300</v>
      </c>
      <c r="E435" s="164">
        <v>427072</v>
      </c>
      <c r="F435" s="221">
        <f t="shared" si="92"/>
        <v>186.95804440708832</v>
      </c>
      <c r="G435" s="221">
        <f t="shared" si="93"/>
        <v>76.086228398360944</v>
      </c>
    </row>
    <row r="436" spans="1:7" x14ac:dyDescent="0.25">
      <c r="A436" s="222">
        <v>421</v>
      </c>
      <c r="B436" s="225" t="s">
        <v>277</v>
      </c>
      <c r="C436" s="175">
        <v>75713</v>
      </c>
      <c r="D436" s="175">
        <v>59000</v>
      </c>
      <c r="E436" s="175">
        <v>79354</v>
      </c>
      <c r="F436" s="221">
        <f t="shared" si="92"/>
        <v>104.80894958593636</v>
      </c>
      <c r="G436" s="221">
        <f t="shared" si="93"/>
        <v>134.49830508474577</v>
      </c>
    </row>
    <row r="437" spans="1:7" x14ac:dyDescent="0.25">
      <c r="A437" s="222">
        <v>421</v>
      </c>
      <c r="B437" s="225" t="s">
        <v>306</v>
      </c>
      <c r="C437" s="175">
        <v>132469</v>
      </c>
      <c r="D437" s="175">
        <v>20000</v>
      </c>
      <c r="E437" s="175">
        <v>13582</v>
      </c>
      <c r="F437" s="221">
        <f t="shared" ref="F437:F441" si="98">E437/C437*100</f>
        <v>10.252964844605152</v>
      </c>
      <c r="G437" s="221">
        <f t="shared" ref="G437:G441" si="99">E437/D437*100</f>
        <v>67.91</v>
      </c>
    </row>
    <row r="438" spans="1:7" x14ac:dyDescent="0.25">
      <c r="A438" s="222">
        <v>421</v>
      </c>
      <c r="B438" s="225" t="s">
        <v>294</v>
      </c>
      <c r="C438" s="175">
        <v>0</v>
      </c>
      <c r="D438" s="175">
        <v>13300</v>
      </c>
      <c r="E438" s="175">
        <v>13296</v>
      </c>
      <c r="F438" s="221" t="e">
        <f t="shared" si="98"/>
        <v>#DIV/0!</v>
      </c>
      <c r="G438" s="221">
        <f t="shared" si="99"/>
        <v>99.969924812030072</v>
      </c>
    </row>
    <row r="439" spans="1:7" x14ac:dyDescent="0.25">
      <c r="A439" s="222">
        <v>421</v>
      </c>
      <c r="B439" s="225" t="s">
        <v>82</v>
      </c>
      <c r="C439" s="175">
        <v>20250</v>
      </c>
      <c r="D439" s="175">
        <v>50000</v>
      </c>
      <c r="E439" s="175">
        <v>76452</v>
      </c>
      <c r="F439" s="221">
        <f t="shared" si="98"/>
        <v>377.54074074074072</v>
      </c>
      <c r="G439" s="221">
        <f t="shared" si="99"/>
        <v>152.904</v>
      </c>
    </row>
    <row r="440" spans="1:7" x14ac:dyDescent="0.25">
      <c r="A440" s="222">
        <v>421</v>
      </c>
      <c r="B440" s="225" t="s">
        <v>278</v>
      </c>
      <c r="C440" s="175">
        <v>0</v>
      </c>
      <c r="D440" s="175">
        <v>200000</v>
      </c>
      <c r="E440" s="175">
        <v>131700</v>
      </c>
      <c r="F440" s="221" t="e">
        <f t="shared" si="98"/>
        <v>#DIV/0!</v>
      </c>
      <c r="G440" s="221">
        <f t="shared" si="99"/>
        <v>65.849999999999994</v>
      </c>
    </row>
    <row r="441" spans="1:7" x14ac:dyDescent="0.25">
      <c r="A441" s="222">
        <v>421</v>
      </c>
      <c r="B441" s="225" t="s">
        <v>379</v>
      </c>
      <c r="C441" s="175">
        <v>0</v>
      </c>
      <c r="D441" s="175">
        <v>219000</v>
      </c>
      <c r="E441" s="175">
        <v>112688</v>
      </c>
      <c r="F441" s="221" t="e">
        <f t="shared" si="98"/>
        <v>#DIV/0!</v>
      </c>
      <c r="G441" s="221">
        <f t="shared" si="99"/>
        <v>51.455707762557083</v>
      </c>
    </row>
    <row r="442" spans="1:7" x14ac:dyDescent="0.25">
      <c r="A442" s="356" t="s">
        <v>229</v>
      </c>
      <c r="B442" s="356"/>
      <c r="C442" s="356"/>
      <c r="D442" s="356"/>
      <c r="E442" s="356"/>
      <c r="F442" s="356"/>
      <c r="G442" s="356"/>
    </row>
    <row r="443" spans="1:7" x14ac:dyDescent="0.25">
      <c r="A443" s="361" t="s">
        <v>368</v>
      </c>
      <c r="B443" s="361"/>
      <c r="C443" s="361"/>
      <c r="D443" s="361"/>
      <c r="E443" s="361"/>
      <c r="F443" s="361"/>
      <c r="G443" s="361"/>
    </row>
    <row r="444" spans="1:7" x14ac:dyDescent="0.25">
      <c r="A444" s="317" t="s">
        <v>264</v>
      </c>
      <c r="B444" s="6"/>
      <c r="C444" s="6"/>
      <c r="D444" s="6"/>
      <c r="E444" s="6"/>
      <c r="F444" s="248"/>
      <c r="G444" s="248"/>
    </row>
    <row r="445" spans="1:7" ht="15" customHeight="1" x14ac:dyDescent="0.25">
      <c r="A445" s="319" t="s">
        <v>320</v>
      </c>
      <c r="B445" s="319"/>
      <c r="C445" s="320">
        <v>40000</v>
      </c>
      <c r="D445" s="6"/>
      <c r="E445" s="6"/>
      <c r="F445" s="248"/>
      <c r="G445" s="248"/>
    </row>
    <row r="446" spans="1:7" x14ac:dyDescent="0.25">
      <c r="A446" s="317"/>
      <c r="B446" s="321" t="s">
        <v>230</v>
      </c>
      <c r="C446" s="318">
        <f>SUM(C445:C445)</f>
        <v>40000</v>
      </c>
      <c r="D446" s="6"/>
      <c r="E446" s="6"/>
      <c r="F446" s="248"/>
      <c r="G446" s="248"/>
    </row>
    <row r="447" spans="1:7" x14ac:dyDescent="0.25">
      <c r="A447" s="317" t="s">
        <v>231</v>
      </c>
      <c r="B447" s="6"/>
      <c r="C447" s="318"/>
      <c r="D447" s="6"/>
      <c r="E447" s="6"/>
      <c r="F447" s="248"/>
      <c r="G447" s="248"/>
    </row>
    <row r="448" spans="1:7" x14ac:dyDescent="0.25">
      <c r="A448" s="317" t="s">
        <v>296</v>
      </c>
      <c r="B448" s="6"/>
      <c r="C448" s="318">
        <v>8424.0300000000007</v>
      </c>
      <c r="D448" s="6"/>
      <c r="E448" s="6"/>
      <c r="F448" s="248"/>
      <c r="G448" s="248"/>
    </row>
    <row r="449" spans="1:13" x14ac:dyDescent="0.25">
      <c r="A449" s="322" t="s">
        <v>369</v>
      </c>
      <c r="B449" s="323"/>
      <c r="C449" s="324">
        <v>325204.3</v>
      </c>
      <c r="D449" s="6"/>
      <c r="E449" s="6"/>
      <c r="F449" s="248"/>
      <c r="G449" s="248"/>
    </row>
    <row r="450" spans="1:13" x14ac:dyDescent="0.25">
      <c r="A450" s="325" t="s">
        <v>342</v>
      </c>
      <c r="B450" s="325"/>
      <c r="C450" s="324">
        <v>178017.16</v>
      </c>
      <c r="D450" s="6"/>
      <c r="E450" s="6"/>
      <c r="F450" s="248"/>
      <c r="G450" s="248"/>
    </row>
    <row r="451" spans="1:13" ht="15" customHeight="1" x14ac:dyDescent="0.25">
      <c r="A451" s="319" t="s">
        <v>370</v>
      </c>
      <c r="B451" s="319"/>
      <c r="C451" s="320">
        <v>158179.9</v>
      </c>
      <c r="D451" s="6"/>
      <c r="E451" s="6"/>
      <c r="F451" s="248"/>
      <c r="G451" s="248"/>
    </row>
    <row r="452" spans="1:13" ht="31.5" customHeight="1" x14ac:dyDescent="0.25">
      <c r="A452" s="317"/>
      <c r="B452" s="321" t="s">
        <v>230</v>
      </c>
      <c r="C452" s="318">
        <f>SUM(C448:C451)</f>
        <v>669825.39</v>
      </c>
      <c r="D452" s="6"/>
      <c r="E452" s="6"/>
      <c r="F452" s="248"/>
      <c r="G452" s="248"/>
    </row>
    <row r="453" spans="1:13" x14ac:dyDescent="0.25">
      <c r="A453" s="317"/>
      <c r="B453" s="321"/>
      <c r="C453" s="318"/>
      <c r="D453" s="6"/>
      <c r="E453" s="6"/>
      <c r="F453" s="248"/>
      <c r="G453" s="248"/>
    </row>
    <row r="454" spans="1:13" x14ac:dyDescent="0.25">
      <c r="A454" s="362" t="s">
        <v>232</v>
      </c>
      <c r="B454" s="362"/>
      <c r="C454" s="362"/>
      <c r="D454" s="362"/>
      <c r="E454" s="362"/>
      <c r="F454" s="362"/>
      <c r="G454" s="362"/>
      <c r="J454" s="237"/>
      <c r="K454" s="237"/>
      <c r="L454" s="237"/>
      <c r="M454" s="237"/>
    </row>
    <row r="455" spans="1:13" x14ac:dyDescent="0.25">
      <c r="A455" s="317" t="s">
        <v>380</v>
      </c>
      <c r="B455" s="6"/>
      <c r="C455" s="318"/>
      <c r="D455" s="6"/>
      <c r="E455" s="6"/>
      <c r="F455" s="248"/>
      <c r="G455" s="248"/>
      <c r="J455" s="237"/>
      <c r="K455" s="237"/>
      <c r="L455" s="237"/>
      <c r="M455" s="237"/>
    </row>
    <row r="456" spans="1:13" x14ac:dyDescent="0.25">
      <c r="A456" s="317" t="s">
        <v>233</v>
      </c>
      <c r="B456" s="6"/>
      <c r="C456" s="318">
        <v>6.31</v>
      </c>
      <c r="D456" s="6"/>
      <c r="E456" s="6"/>
      <c r="F456" s="248"/>
      <c r="G456" s="248"/>
      <c r="J456" s="237"/>
      <c r="K456" s="237"/>
      <c r="L456" s="237"/>
      <c r="M456" s="237"/>
    </row>
    <row r="457" spans="1:13" x14ac:dyDescent="0.25">
      <c r="A457" s="317" t="s">
        <v>234</v>
      </c>
      <c r="B457" s="6"/>
      <c r="C457" s="318">
        <v>6.68</v>
      </c>
      <c r="D457" s="6"/>
      <c r="E457" s="6"/>
      <c r="F457" s="248"/>
      <c r="G457" s="248"/>
      <c r="J457" s="237"/>
      <c r="K457" s="237"/>
      <c r="L457" s="237"/>
      <c r="M457" s="237"/>
    </row>
    <row r="458" spans="1:13" x14ac:dyDescent="0.25">
      <c r="A458" s="317" t="s">
        <v>279</v>
      </c>
      <c r="B458" s="6"/>
      <c r="C458" s="318">
        <v>1765.2</v>
      </c>
      <c r="D458" s="6"/>
      <c r="E458" s="6"/>
      <c r="F458" s="248"/>
      <c r="G458" s="248"/>
      <c r="J458" s="237"/>
      <c r="K458" s="237"/>
      <c r="L458" s="237"/>
      <c r="M458" s="237"/>
    </row>
    <row r="459" spans="1:13" x14ac:dyDescent="0.25">
      <c r="A459" s="317" t="s">
        <v>371</v>
      </c>
      <c r="B459" s="6"/>
      <c r="C459" s="318">
        <v>2852.77</v>
      </c>
      <c r="D459" s="6"/>
      <c r="E459" s="6"/>
      <c r="F459" s="248"/>
      <c r="G459" s="248"/>
      <c r="J459" s="237"/>
      <c r="K459" s="237"/>
      <c r="L459" s="237"/>
    </row>
    <row r="460" spans="1:13" x14ac:dyDescent="0.25">
      <c r="A460" s="317" t="s">
        <v>343</v>
      </c>
      <c r="B460" s="6"/>
      <c r="C460" s="318">
        <v>3871.58</v>
      </c>
      <c r="D460" s="6"/>
      <c r="E460" s="6"/>
      <c r="F460" s="248"/>
      <c r="G460" s="248"/>
    </row>
    <row r="461" spans="1:13" x14ac:dyDescent="0.25">
      <c r="A461" s="317" t="s">
        <v>307</v>
      </c>
      <c r="B461" s="6"/>
      <c r="C461" s="318">
        <v>97488.46</v>
      </c>
      <c r="D461" s="6"/>
      <c r="E461" s="6"/>
      <c r="F461" s="248"/>
      <c r="G461" s="248"/>
    </row>
    <row r="462" spans="1:13" x14ac:dyDescent="0.25">
      <c r="A462" s="317" t="s">
        <v>235</v>
      </c>
      <c r="B462" s="6"/>
      <c r="C462" s="318">
        <v>14853.8</v>
      </c>
      <c r="D462" s="6"/>
      <c r="E462" s="6"/>
      <c r="F462" s="248"/>
      <c r="G462" s="248"/>
      <c r="K462" s="237"/>
      <c r="L462" s="237"/>
    </row>
    <row r="463" spans="1:13" x14ac:dyDescent="0.25">
      <c r="A463" s="317" t="s">
        <v>372</v>
      </c>
      <c r="B463" s="6"/>
      <c r="C463" s="318">
        <v>5119.13</v>
      </c>
      <c r="D463" s="6"/>
      <c r="E463" s="6"/>
      <c r="F463" s="248"/>
      <c r="G463" s="248"/>
      <c r="K463" s="237"/>
      <c r="L463" s="237"/>
    </row>
    <row r="464" spans="1:13" x14ac:dyDescent="0.25">
      <c r="A464" s="317" t="s">
        <v>236</v>
      </c>
      <c r="B464" s="6"/>
      <c r="C464" s="318">
        <v>10099.969999999999</v>
      </c>
      <c r="D464" s="6"/>
      <c r="E464" s="6"/>
      <c r="F464" s="248"/>
      <c r="G464" s="248"/>
      <c r="K464" s="237"/>
      <c r="L464" s="237"/>
    </row>
    <row r="465" spans="1:7" x14ac:dyDescent="0.25">
      <c r="A465" s="317" t="s">
        <v>265</v>
      </c>
      <c r="B465" s="6"/>
      <c r="C465" s="318">
        <v>0</v>
      </c>
      <c r="D465" s="6"/>
      <c r="E465" s="6"/>
      <c r="F465" s="248"/>
      <c r="G465" s="248"/>
    </row>
    <row r="466" spans="1:7" x14ac:dyDescent="0.25">
      <c r="A466" s="317" t="s">
        <v>295</v>
      </c>
      <c r="B466" s="6"/>
      <c r="C466" s="318">
        <v>208003.27</v>
      </c>
      <c r="D466" s="6"/>
      <c r="E466" s="6"/>
      <c r="F466" s="248"/>
      <c r="G466" s="248"/>
    </row>
    <row r="467" spans="1:7" x14ac:dyDescent="0.25">
      <c r="A467" s="317" t="s">
        <v>319</v>
      </c>
      <c r="B467" s="6"/>
      <c r="C467" s="318">
        <v>61.17</v>
      </c>
      <c r="D467" s="6"/>
      <c r="E467" s="6"/>
      <c r="F467" s="248"/>
      <c r="G467" s="248"/>
    </row>
    <row r="468" spans="1:7" x14ac:dyDescent="0.25">
      <c r="A468" s="317" t="s">
        <v>237</v>
      </c>
      <c r="B468" s="6"/>
      <c r="C468" s="318">
        <v>40724.120000000003</v>
      </c>
      <c r="D468" s="6"/>
      <c r="E468" s="6"/>
      <c r="F468" s="248"/>
      <c r="G468" s="248"/>
    </row>
    <row r="469" spans="1:7" x14ac:dyDescent="0.25">
      <c r="A469" s="317" t="s">
        <v>238</v>
      </c>
      <c r="B469" s="6"/>
      <c r="C469" s="318">
        <v>8210</v>
      </c>
      <c r="D469" s="6"/>
      <c r="E469" s="6"/>
      <c r="F469" s="248"/>
      <c r="G469" s="248"/>
    </row>
    <row r="470" spans="1:7" x14ac:dyDescent="0.25">
      <c r="A470" s="317" t="s">
        <v>373</v>
      </c>
      <c r="B470" s="6"/>
      <c r="C470" s="318">
        <v>750</v>
      </c>
      <c r="D470" s="6"/>
      <c r="E470" s="6"/>
      <c r="F470" s="248"/>
      <c r="G470" s="248"/>
    </row>
    <row r="471" spans="1:7" x14ac:dyDescent="0.25">
      <c r="A471" s="317" t="s">
        <v>239</v>
      </c>
      <c r="B471" s="6"/>
      <c r="C471" s="318">
        <v>34807.129999999997</v>
      </c>
      <c r="D471" s="6"/>
      <c r="E471" s="6"/>
      <c r="F471" s="248"/>
      <c r="G471" s="248"/>
    </row>
    <row r="472" spans="1:7" x14ac:dyDescent="0.25">
      <c r="A472" s="317" t="s">
        <v>240</v>
      </c>
      <c r="B472" s="6"/>
      <c r="C472" s="318">
        <v>266706.33</v>
      </c>
      <c r="D472" s="6"/>
      <c r="E472" s="6"/>
      <c r="F472" s="248"/>
      <c r="G472" s="248"/>
    </row>
    <row r="473" spans="1:7" x14ac:dyDescent="0.25">
      <c r="A473" s="317" t="s">
        <v>241</v>
      </c>
      <c r="B473" s="6"/>
      <c r="C473" s="318">
        <v>3600</v>
      </c>
      <c r="D473" s="6"/>
      <c r="E473" s="6"/>
      <c r="F473" s="248"/>
      <c r="G473" s="248"/>
    </row>
    <row r="474" spans="1:7" x14ac:dyDescent="0.25">
      <c r="A474" s="317" t="s">
        <v>374</v>
      </c>
      <c r="B474" s="6"/>
      <c r="C474" s="318">
        <v>37500</v>
      </c>
      <c r="D474" s="6"/>
      <c r="E474" s="6"/>
      <c r="F474" s="248"/>
      <c r="G474" s="248"/>
    </row>
    <row r="475" spans="1:7" x14ac:dyDescent="0.25">
      <c r="A475" s="326" t="s">
        <v>242</v>
      </c>
      <c r="B475" s="327"/>
      <c r="C475" s="320">
        <v>756797.88</v>
      </c>
      <c r="D475" s="6"/>
      <c r="E475" s="6"/>
      <c r="F475" s="248"/>
      <c r="G475" s="248"/>
    </row>
    <row r="476" spans="1:7" x14ac:dyDescent="0.25">
      <c r="A476" s="317"/>
      <c r="B476" s="321" t="s">
        <v>230</v>
      </c>
      <c r="C476" s="318">
        <f>SUM(C456:C475)</f>
        <v>1493223.7999999998</v>
      </c>
      <c r="D476" s="6"/>
      <c r="E476" s="6"/>
      <c r="F476" s="248"/>
      <c r="G476" s="248"/>
    </row>
    <row r="477" spans="1:7" x14ac:dyDescent="0.25">
      <c r="A477" s="317"/>
      <c r="B477" s="6"/>
      <c r="C477" s="6"/>
      <c r="D477" s="6"/>
      <c r="E477" s="6"/>
      <c r="F477" s="248"/>
      <c r="G477" s="248"/>
    </row>
    <row r="478" spans="1:7" x14ac:dyDescent="0.25">
      <c r="A478" s="362" t="s">
        <v>243</v>
      </c>
      <c r="B478" s="362"/>
      <c r="C478" s="362"/>
      <c r="D478" s="362"/>
      <c r="E478" s="362"/>
      <c r="F478" s="362"/>
      <c r="G478" s="362"/>
    </row>
    <row r="479" spans="1:7" x14ac:dyDescent="0.25">
      <c r="A479" s="317" t="s">
        <v>375</v>
      </c>
      <c r="B479" s="6"/>
      <c r="C479" s="6"/>
      <c r="D479" s="6"/>
      <c r="E479" s="6"/>
      <c r="F479" s="248"/>
      <c r="G479" s="248"/>
    </row>
    <row r="480" spans="1:7" x14ac:dyDescent="0.25">
      <c r="A480" s="317" t="s">
        <v>376</v>
      </c>
      <c r="B480" s="6"/>
      <c r="C480" s="6"/>
      <c r="D480" s="6"/>
      <c r="E480" s="6"/>
      <c r="F480" s="248"/>
      <c r="G480" s="248"/>
    </row>
    <row r="481" spans="1:7" x14ac:dyDescent="0.25">
      <c r="A481" s="362" t="s">
        <v>244</v>
      </c>
      <c r="B481" s="362"/>
      <c r="C481" s="362"/>
      <c r="D481" s="362"/>
      <c r="E481" s="362"/>
      <c r="F481" s="362"/>
      <c r="G481" s="362"/>
    </row>
    <row r="482" spans="1:7" x14ac:dyDescent="0.25">
      <c r="A482" s="365" t="s">
        <v>377</v>
      </c>
      <c r="B482" s="366"/>
      <c r="C482" s="366"/>
      <c r="D482" s="366"/>
      <c r="E482" s="6"/>
      <c r="F482" s="248"/>
      <c r="G482" s="248"/>
    </row>
    <row r="483" spans="1:7" x14ac:dyDescent="0.25">
      <c r="A483" s="355" t="s">
        <v>245</v>
      </c>
      <c r="B483" s="355"/>
      <c r="C483" s="355"/>
      <c r="D483" s="355"/>
      <c r="E483" s="355"/>
      <c r="F483" s="355"/>
      <c r="G483" s="355"/>
    </row>
    <row r="484" spans="1:7" x14ac:dyDescent="0.25">
      <c r="A484" s="6" t="s">
        <v>378</v>
      </c>
      <c r="B484" s="6"/>
      <c r="C484" s="6"/>
      <c r="D484" s="6"/>
      <c r="E484" s="6"/>
      <c r="F484" s="248"/>
      <c r="G484" s="248"/>
    </row>
    <row r="485" spans="1:7" x14ac:dyDescent="0.25">
      <c r="A485" s="6" t="s">
        <v>367</v>
      </c>
      <c r="B485" s="6"/>
      <c r="C485" s="6"/>
      <c r="D485" s="6"/>
      <c r="E485" s="6"/>
      <c r="F485" s="248"/>
      <c r="G485" s="248"/>
    </row>
    <row r="486" spans="1:7" x14ac:dyDescent="0.25">
      <c r="A486" s="6"/>
      <c r="B486" s="6"/>
      <c r="C486" s="6"/>
      <c r="D486" s="6"/>
      <c r="E486" s="6"/>
      <c r="F486" s="248"/>
      <c r="G486" s="248"/>
    </row>
    <row r="487" spans="1:7" x14ac:dyDescent="0.25">
      <c r="A487" s="355" t="s">
        <v>246</v>
      </c>
      <c r="B487" s="355"/>
      <c r="C487" s="355"/>
      <c r="D487" s="355"/>
      <c r="E487" s="355"/>
      <c r="F487" s="355"/>
      <c r="G487" s="355"/>
    </row>
    <row r="488" spans="1:7" x14ac:dyDescent="0.25">
      <c r="A488" s="6"/>
      <c r="B488" s="6"/>
      <c r="C488" s="6"/>
      <c r="D488" s="6"/>
      <c r="E488" s="6"/>
      <c r="F488" s="248"/>
      <c r="G488" s="248"/>
    </row>
    <row r="489" spans="1:7" x14ac:dyDescent="0.25">
      <c r="A489" s="6" t="s">
        <v>383</v>
      </c>
      <c r="B489" s="6"/>
      <c r="C489" s="6"/>
      <c r="D489" s="6"/>
      <c r="E489" s="6" t="s">
        <v>247</v>
      </c>
      <c r="F489" s="248"/>
      <c r="G489" s="248"/>
    </row>
    <row r="490" spans="1:7" x14ac:dyDescent="0.25">
      <c r="A490" s="6" t="s">
        <v>384</v>
      </c>
      <c r="B490" s="6"/>
      <c r="C490" s="6"/>
      <c r="D490" s="6"/>
      <c r="E490" s="6" t="s">
        <v>326</v>
      </c>
      <c r="F490" s="248"/>
      <c r="G490" s="248"/>
    </row>
    <row r="491" spans="1:7" x14ac:dyDescent="0.25">
      <c r="A491" s="6" t="s">
        <v>385</v>
      </c>
      <c r="B491" s="6"/>
      <c r="C491" s="6"/>
      <c r="D491" s="6"/>
      <c r="E491" s="6"/>
      <c r="F491" s="248"/>
      <c r="G491" s="248"/>
    </row>
    <row r="492" spans="1:7" x14ac:dyDescent="0.25">
      <c r="A492" s="6"/>
      <c r="B492" s="6"/>
      <c r="C492" s="6"/>
      <c r="D492" s="6"/>
      <c r="E492" s="6"/>
      <c r="F492" s="248"/>
      <c r="G492" s="248"/>
    </row>
  </sheetData>
  <mergeCells count="37">
    <mergeCell ref="A487:G487"/>
    <mergeCell ref="A442:G442"/>
    <mergeCell ref="A408:B408"/>
    <mergeCell ref="A410:B410"/>
    <mergeCell ref="A443:G443"/>
    <mergeCell ref="A481:G481"/>
    <mergeCell ref="A478:G478"/>
    <mergeCell ref="A411:B411"/>
    <mergeCell ref="A483:G483"/>
    <mergeCell ref="A454:G454"/>
    <mergeCell ref="A17:B17"/>
    <mergeCell ref="A21:B21"/>
    <mergeCell ref="A16:B16"/>
    <mergeCell ref="A20:B20"/>
    <mergeCell ref="A22:B22"/>
    <mergeCell ref="A19:B19"/>
    <mergeCell ref="A18:B18"/>
    <mergeCell ref="A1:G1"/>
    <mergeCell ref="A3:G3"/>
    <mergeCell ref="A4:G4"/>
    <mergeCell ref="A10:G10"/>
    <mergeCell ref="A15:B15"/>
    <mergeCell ref="A6:G6"/>
    <mergeCell ref="A324:B324"/>
    <mergeCell ref="A117:G117"/>
    <mergeCell ref="A26:G26"/>
    <mergeCell ref="A31:G31"/>
    <mergeCell ref="A23:B23"/>
    <mergeCell ref="A30:G30"/>
    <mergeCell ref="A220:B220"/>
    <mergeCell ref="A32:G32"/>
    <mergeCell ref="A33:G33"/>
    <mergeCell ref="A134:G134"/>
    <mergeCell ref="A118:G118"/>
    <mergeCell ref="A135:G135"/>
    <mergeCell ref="A24:B24"/>
    <mergeCell ref="A138:B138"/>
  </mergeCells>
  <printOptions gridLines="1"/>
  <pageMargins left="0.25" right="0.25" top="0.75" bottom="0.75" header="0.3" footer="0.3"/>
  <pageSetup paperSize="9" scale="85" fitToWidth="0" fitToHeight="0" orientation="portrait" r:id="rId1"/>
  <headerFooter>
    <oddHeader xml:space="preserve">&amp;COPĆINA GORNJI BOGIĆEVCI IZVRŠENJE PRORAČUNA 12-2021
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IZVRŠENJE 12-21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OGB</cp:lastModifiedBy>
  <cp:lastPrinted>2022-05-03T10:29:37Z</cp:lastPrinted>
  <dcterms:created xsi:type="dcterms:W3CDTF">2015-03-25T15:10:35Z</dcterms:created>
  <dcterms:modified xsi:type="dcterms:W3CDTF">2022-06-10T10:55:41Z</dcterms:modified>
</cp:coreProperties>
</file>