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29"/>
  <workbookPr defaultThemeVersion="124226"/>
  <bookViews>
    <workbookView xWindow="65416" yWindow="65416" windowWidth="29040" windowHeight="15840" activeTab="0"/>
  </bookViews>
  <sheets>
    <sheet name="IZVRŠENJE 12-22" sheetId="1" r:id="rId1"/>
  </sheets>
  <definedNames/>
  <calcPr calcId="181029"/>
</workbook>
</file>

<file path=xl/sharedStrings.xml><?xml version="1.0" encoding="utf-8"?>
<sst xmlns="http://schemas.openxmlformats.org/spreadsheetml/2006/main" count="884" uniqueCount="714">
  <si>
    <t>Članak 1</t>
  </si>
  <si>
    <t>Članak 2</t>
  </si>
  <si>
    <t>INDEKS 3/1</t>
  </si>
  <si>
    <t>INDEKS 3/2</t>
  </si>
  <si>
    <t>A. RAČUN PRIHODA I RASHODA</t>
  </si>
  <si>
    <t>Prihodi</t>
  </si>
  <si>
    <t>Rashodi</t>
  </si>
  <si>
    <t>Razlika - višak / manjak</t>
  </si>
  <si>
    <t>B. RAČUN FINANCIRANJA</t>
  </si>
  <si>
    <t>Primitci</t>
  </si>
  <si>
    <t>Izdatci</t>
  </si>
  <si>
    <t>C. VIŠAK / MANJAK IZ PRETHODNIH GODINA</t>
  </si>
  <si>
    <t>Višak / manjak iz prethodnih godina</t>
  </si>
  <si>
    <t>Članak 3</t>
  </si>
  <si>
    <t>Članak 4</t>
  </si>
  <si>
    <t>I   OPĆI DIO PRORAČUNA</t>
  </si>
  <si>
    <t>Prihodi i primitci, te rashodi i izdatci po skupinama i podskupinama ostvareni su kakoslijedi:</t>
  </si>
  <si>
    <t>TABLICA A.</t>
  </si>
  <si>
    <t>PRIHODI</t>
  </si>
  <si>
    <t>BROJ KONTA</t>
  </si>
  <si>
    <t>VRSTA PRIHODA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</si>
  <si>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</si>
  <si>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</si>
  <si>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</si>
  <si>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</si>
  <si>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</si>
  <si>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 države</t>
  </si>
  <si>
    <t xml:space="preserve">Pomoći iz proračuna </t>
  </si>
  <si>
    <t>Pomoći od ostalih subjekata unutar opće države</t>
  </si>
  <si>
    <t>Prihodi od imovine</t>
  </si>
  <si>
    <t>Prihodi od financijske imovine</t>
  </si>
  <si>
    <t>Prihodi od nefinancijske imovine</t>
  </si>
  <si>
    <t>Prihodi od zakupa i iznajmljivanja imovine</t>
  </si>
  <si>
    <t>Prihodi od zakupa poljoprivrednog zemljišta</t>
  </si>
  <si>
    <t>Naknada za korištenje nefinancijske imovine</t>
  </si>
  <si>
    <t>Ostali prihodi od nefinancijske imovine</t>
  </si>
  <si>
    <t>Naknada za zadržavanje nezakon. Izgrađ.</t>
  </si>
  <si>
    <t>Prihodi od administrativnih pristojbi i po posebnim propisima</t>
  </si>
  <si>
    <t>Administrativne upravne pristojbe</t>
  </si>
  <si>
    <t xml:space="preserve">Troškovi ovršnog postupka </t>
  </si>
  <si>
    <t>Ostale nakn.i prist.za posebne namjene-grobarine i ostalo</t>
  </si>
  <si>
    <t>Prihodi po posebnim propisima</t>
  </si>
  <si>
    <t>Vodni doprinos (udio 8% Zakon o financ.vodnog gospodars.)</t>
  </si>
  <si>
    <t>Doprinosi za šume</t>
  </si>
  <si>
    <t xml:space="preserve">Komunalni doprinosi i naknade </t>
  </si>
  <si>
    <t>Komunalni doprinosi</t>
  </si>
  <si>
    <t>Komunalne naknade</t>
  </si>
  <si>
    <t>Prihodi koje Proračuni ostvare obavljanjem osn.djel.</t>
  </si>
  <si>
    <t>PRIHODI OD PRODAJE NEFINANCIJSKE IMOVINE</t>
  </si>
  <si>
    <t>Prihodi od prodaje neproizvedene imovine</t>
  </si>
  <si>
    <t>Prihodi od prodaje materijalne imovine - prirodnoh bogatstava</t>
  </si>
  <si>
    <t>Zemljište</t>
  </si>
  <si>
    <t>PRIMITCI OD FINANCIJSKE IMOVINE I ZADUŽIVANJA</t>
  </si>
  <si>
    <t>Primitci od zaduživanja</t>
  </si>
  <si>
    <t>RASHODI</t>
  </si>
  <si>
    <t>SVEUKUPNO RASHODI I IZDATCI</t>
  </si>
  <si>
    <t>VRSTA RASHODA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</si>
  <si>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</si>
  <si>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</si>
  <si>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</si>
  <si>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</si>
  <si>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</si>
  <si>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</si>
  <si>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</si>
  <si>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Službena putovanja</t>
  </si>
  <si>
    <t>Stručno usavršavanje zaposlenika</t>
  </si>
  <si>
    <t>Rashodi za materijal i energiju</t>
  </si>
  <si>
    <t>Uredski materijal i ostali materijalni rashodi</t>
  </si>
  <si>
    <t xml:space="preserve">Energija: električna en., javna rasvjeta, plin, benzin, diesel </t>
  </si>
  <si>
    <t>Materijal i djelovi za tekuće i inv. održ.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</si>
  <si>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</si>
  <si>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</si>
  <si>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</si>
  <si>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</si>
  <si>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</si>
  <si>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</si>
  <si>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 usluge</t>
  </si>
  <si>
    <t>Intelektualne i osobne usluge</t>
  </si>
  <si>
    <t>Računalne usluge</t>
  </si>
  <si>
    <t>Ostali nespomenuti rashodi poslovanja</t>
  </si>
  <si>
    <t>Premije osiguranja</t>
  </si>
  <si>
    <t>Reprezentacija</t>
  </si>
  <si>
    <t>Članarine</t>
  </si>
  <si>
    <t>Ostali rashodi poslovanja ( vijenci, HRT, Fina e-kartica i sl..)</t>
  </si>
  <si>
    <t>Civilna zaštita</t>
  </si>
  <si>
    <t>Dan Općine</t>
  </si>
  <si>
    <t>Računovodstvo knjižnice</t>
  </si>
  <si>
    <t>Kulturne manifestacije knjižnice</t>
  </si>
  <si>
    <t>Financijski rashodi</t>
  </si>
  <si>
    <t>Kamate za primljene zajmove</t>
  </si>
  <si>
    <t xml:space="preserve">Kamate za primljene zajmove </t>
  </si>
  <si>
    <t>Ostali financijski rashodi</t>
  </si>
  <si>
    <t>Bankarske usluge i usluge platnog prometa</t>
  </si>
  <si>
    <t>Zatezne kamate</t>
  </si>
  <si>
    <t>Subvencije trg. Dr., poljoprivrednicima, obrtima,…</t>
  </si>
  <si>
    <t>Subv. Poljop. Obrtnicima, malim i sred. Poduzetnicima</t>
  </si>
  <si>
    <t>Pomoći dane u inozemstvo i unutar općeg proračuna</t>
  </si>
  <si>
    <t>Pomoći dane unutar općeg proračuna</t>
  </si>
  <si>
    <t>Nakn. građ. i kućanstvima na temelju osiguranja i druge naknade</t>
  </si>
  <si>
    <t>Ostale naknade građanima i kućanstvima iz proračuna</t>
  </si>
  <si>
    <t>Naknade građanima i kućanstvima u novcu</t>
  </si>
  <si>
    <t>Ostali rashodi</t>
  </si>
  <si>
    <t>Tekuće donacije</t>
  </si>
  <si>
    <t>Tekuće donacije u novcu</t>
  </si>
  <si>
    <t>Udr. Umirovljenika općine</t>
  </si>
  <si>
    <t>UDVDR G. Bogićevci</t>
  </si>
  <si>
    <t>NK Sloboda</t>
  </si>
  <si>
    <t>ŠK Bedem</t>
  </si>
  <si>
    <t>HR Bljesak</t>
  </si>
  <si>
    <t>DVD G. Bogićevci</t>
  </si>
  <si>
    <t>Crveni križ</t>
  </si>
  <si>
    <t>Ostale tek. Donacije udrugama</t>
  </si>
  <si>
    <t>Tekuće donacije u naravi</t>
  </si>
  <si>
    <t>Kapitalne donacije</t>
  </si>
  <si>
    <t>Kapitalne donacije neprofitnim organizacijama</t>
  </si>
  <si>
    <t>Vjerske zajednice - RMK Župa Duha svetog</t>
  </si>
  <si>
    <t>Područne škole</t>
  </si>
  <si>
    <t>Kapitalne donacije građanima i kućanstvima</t>
  </si>
  <si>
    <t>Izvanredni rashodi</t>
  </si>
  <si>
    <t>Nepredviđeni rashodi do visine proračunske pričuve</t>
  </si>
  <si>
    <t>RASHODI ZA NABAVU NEFINANCIJSKE IMOVINE</t>
  </si>
  <si>
    <t>Rashodi za nabavu neproizvedene imovine</t>
  </si>
  <si>
    <t>Materijalna imovina - prirodna bogatstva</t>
  </si>
  <si>
    <t>Nematerijalna imovina</t>
  </si>
  <si>
    <t>Rashodi za nabavu proizvedene dugotrajne imovine</t>
  </si>
  <si>
    <t>Građevinski objekti</t>
  </si>
  <si>
    <t>Ostali građevinski objekti</t>
  </si>
  <si>
    <t>Postrojenja i oprema</t>
  </si>
  <si>
    <t>422…</t>
  </si>
  <si>
    <t>Oprema knjižnice</t>
  </si>
  <si>
    <t>Prijevozna sredstva</t>
  </si>
  <si>
    <t>Višegodišnji nasadi i osnovno stado</t>
  </si>
  <si>
    <t>Knjige u knjižnicama</t>
  </si>
  <si>
    <t>Nematerijalna proizvedena imovina</t>
  </si>
  <si>
    <t>Rashodi za dodatna ulaganja na nefinancijskoj imovini</t>
  </si>
  <si>
    <t>Dodatna ulaganja na građevinskim objektima</t>
  </si>
  <si>
    <t>IZDATCI ZA FINANCIJSKU IM. I POVRAT ZAJMOVA</t>
  </si>
  <si>
    <t>Otplata glavnice primljenih zajmova</t>
  </si>
  <si>
    <t>Otplata glavnice primljenih kratkoročnih zajmova</t>
  </si>
  <si>
    <t>RAČUN FINANCIRANJA</t>
  </si>
  <si>
    <t>Članak 5</t>
  </si>
  <si>
    <t>II POSEBNI DIO PRORAČUNA</t>
  </si>
  <si>
    <t>Prihodi i primici, te rashodi i izdaci su izvršeni po programskoj, organizacijskoj i ekonomskoj klasifikaciji kako slijedi:</t>
  </si>
  <si>
    <t>PRIHODI I PRIMICI SVEUKUPNO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</si>
  <si>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</si>
  <si>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</si>
  <si>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</si>
  <si>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</si>
  <si>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na korištenje javnih površina</t>
  </si>
  <si>
    <t>Porez na promet nekretnina</t>
  </si>
  <si>
    <t>Porez na potrošnju alkoholnih i bezalkoholnih pića</t>
  </si>
  <si>
    <t>Porez na tvrtku</t>
  </si>
  <si>
    <t>Pomoći iz inozemstva i od subjekata unutar opće države</t>
  </si>
  <si>
    <t>Tekuće pomoći iz županijskog proračuna</t>
  </si>
  <si>
    <t>Kapitalne pomoći iz državnog proračuna</t>
  </si>
  <si>
    <t>Kapitalne pomoći od županija</t>
  </si>
  <si>
    <t>Kamate na depozite po viđenju</t>
  </si>
  <si>
    <t>Prihodi od zakupa nekretnina (poslovnih prostora)</t>
  </si>
  <si>
    <t>Najam hladnjače, klupa, stolova</t>
  </si>
  <si>
    <t>Najam društvenih domova - sale</t>
  </si>
  <si>
    <t>Prihodi od spomeničke rente</t>
  </si>
  <si>
    <t>Naknade za zadržavanje nezakonito izgrađene građevine</t>
  </si>
  <si>
    <t>Prihodi od administrativnih pristojbi i po posebnim</t>
  </si>
  <si>
    <t>Prihodi od naknade za troškove ovršnog postupka</t>
  </si>
  <si>
    <t>Sredstva vodnog doprinosa</t>
  </si>
  <si>
    <t>Ostali prihodi</t>
  </si>
  <si>
    <t>Prihodi od prodaje neproizvedene dugotrajne imovine</t>
  </si>
  <si>
    <t>Prihodi od prodaje ostalog zemljišta</t>
  </si>
  <si>
    <t>PRIMICI OD FINANCIJSKE IMOVINE I ZADUŽIVANJA</t>
  </si>
  <si>
    <t>VLASTITI IZVORI</t>
  </si>
  <si>
    <t>RAZDJEL 001 JEDINSTVENI UPRAVNI ODJEL</t>
  </si>
  <si>
    <t>GLAVA 00101 POSLOVI ODJELA</t>
  </si>
  <si>
    <t>Funkcijska klasifikacija: 01-opće javne usluge</t>
  </si>
  <si>
    <t>Program 01: Redovna djelatnost</t>
  </si>
  <si>
    <t>Aktivnost: Administracija i upravljanje</t>
  </si>
  <si>
    <t>Troškovi prijevoza na i s posla</t>
  </si>
  <si>
    <t>Seminari, savjetovanja i simpoziji</t>
  </si>
  <si>
    <t>Uredski materijal</t>
  </si>
  <si>
    <t>Matrijal za čišćenje i održavanje</t>
  </si>
  <si>
    <t>Potrošak električne energije za zgradu općinske uprave</t>
  </si>
  <si>
    <t>Potrošak plina za zgradu općinske uprave</t>
  </si>
  <si>
    <t>Potrošak plina za potrovlje - Ured Polj.sav.sl. i uredi udruga</t>
  </si>
  <si>
    <t>Izdaci za gorivo za službena vozila (Škoda)</t>
  </si>
  <si>
    <t>Troškovi za održavanje opreme</t>
  </si>
  <si>
    <t>Sitan inventar</t>
  </si>
  <si>
    <t>Auto gume</t>
  </si>
  <si>
    <t>Troškovi telefona i telefaksa</t>
  </si>
  <si>
    <t>Poštarina</t>
  </si>
  <si>
    <t>Tekuće održavanje zgrade gradske uprave</t>
  </si>
  <si>
    <t>Tekuće održavanje uredske opreme</t>
  </si>
  <si>
    <t>Izdaci za tekuće održavanje službenih vozila</t>
  </si>
  <si>
    <t>Ostale usluge tekućeg i investiciskog održavanja</t>
  </si>
  <si>
    <t>Izdaci za elektronske medije</t>
  </si>
  <si>
    <t>Izdaci za usluge izrade promotivnih materijala</t>
  </si>
  <si>
    <t>Potrošak vode u zgradi gradske uprave</t>
  </si>
  <si>
    <t>Odvoz smeća iz zgrade gradske uprave</t>
  </si>
  <si>
    <t>Ugovori o djelu</t>
  </si>
  <si>
    <t>Izdaci za različite katastarsko-geodetske usluge</t>
  </si>
  <si>
    <t>Ostali izdaci za registraciju službenih vozila</t>
  </si>
  <si>
    <t>Izdaci za redovno i kasko osiguranje službenih vozila</t>
  </si>
  <si>
    <t>Ostali nespomenuti izdaci - HRT pretplata</t>
  </si>
  <si>
    <t>Ostali različiti nespomenuti izdaci</t>
  </si>
  <si>
    <t>Kapitalni projekt: Nabava nefinancijske imovine za redovan rad</t>
  </si>
  <si>
    <t>Ostala nespomenuta prava</t>
  </si>
  <si>
    <t>Računala i računalna oprema</t>
  </si>
  <si>
    <t>Telefonske centrale i telefoni</t>
  </si>
  <si>
    <t>Osobni automobil</t>
  </si>
  <si>
    <t>Nematerijalna proizvedena imovina - računalni program</t>
  </si>
  <si>
    <t xml:space="preserve">GLAVA 00102 JAVNE USTANOVE ŠKOLSKOG ODGOJA </t>
  </si>
  <si>
    <t>Funkcijska klasifikacija: 09 - Obrazovanje</t>
  </si>
  <si>
    <t>Program 01: Program predškolskog odgoja-korisnik Dječji vrtić Nova Gradiška</t>
  </si>
  <si>
    <t>Aktivnost: Sufinanciranje odgajateljice "Male škole"</t>
  </si>
  <si>
    <t>Dječji vrtić Nova Gradiška</t>
  </si>
  <si>
    <t>Program 02 Javne potrebe iznad standarda u školstvu</t>
  </si>
  <si>
    <t>Aktivnost: Poticanje rada školskih ustanova na području Općine</t>
  </si>
  <si>
    <t>Područne škole G.Bogićevci i Smrtić</t>
  </si>
  <si>
    <t>Aktivnost: Stipendiranje studenata</t>
  </si>
  <si>
    <t xml:space="preserve">Stipendije i školarine - jednokratne pomoći studentima </t>
  </si>
  <si>
    <t>GLAVA 00103 PROGRAMSKA DJELATNOST KULTURE</t>
  </si>
  <si>
    <t>Funkcijska klasifikacija: 08 - Rekreacija, kultura i religija</t>
  </si>
  <si>
    <t>Program 01: Program javnih potreba u kulturi</t>
  </si>
  <si>
    <t>Aktivnost: Manifestacije u kulturi pod pokroviteljstvom Općine</t>
  </si>
  <si>
    <t>Dan općine - Smotra folklora</t>
  </si>
  <si>
    <t>Program 02: Djelatnost Narodne knjižnice i čitaonice "Grigor Vitez"</t>
  </si>
  <si>
    <t>Aktivnost: Administrativno, tehničko i stručno osoblje</t>
  </si>
  <si>
    <t>Troškovi službenog putovanja</t>
  </si>
  <si>
    <t>Uredski materija</t>
  </si>
  <si>
    <t>Potrošak električne energije</t>
  </si>
  <si>
    <t>Plin</t>
  </si>
  <si>
    <t>Materijal za tekuće održavanje opreme</t>
  </si>
  <si>
    <t>Usluge tekućeg i invest. održ.opreme</t>
  </si>
  <si>
    <t>Časopisi</t>
  </si>
  <si>
    <t>Ostani nespomenuti rashodi- kulturne manifestacije knjižnice</t>
  </si>
  <si>
    <t>Naknada banci za obavljanje poslova platnog prometa</t>
  </si>
  <si>
    <t>Kapitalni projekt: Nabava uredske opreme i namještaja u knjižnici</t>
  </si>
  <si>
    <t>Kapitalni projekt: Nabava knjižničke građe</t>
  </si>
  <si>
    <t>Knjige, umjetnička djela i ostale izložbene vrijednosti</t>
  </si>
  <si>
    <t>Knjige</t>
  </si>
  <si>
    <t>Program 03: Religiozne potrebe građana</t>
  </si>
  <si>
    <t>Kapitalni projekt: Izgradnja i obnova sakralnih objekata</t>
  </si>
  <si>
    <t>Župa Sv. Duha GB</t>
  </si>
  <si>
    <t>GLAVA 00104 PROGRAMSKA DJELATNOST SPORTA</t>
  </si>
  <si>
    <t>Funkcijska klasifikacija: 08- rekreacija, kultura, religija</t>
  </si>
  <si>
    <t>Program 01: Organizacija rekreacije i športskih aktivnosti</t>
  </si>
  <si>
    <t>Aktivnost: Osnovna djelatnost športskih udruga i udruga tehničke</t>
  </si>
  <si>
    <t>Aktivnost: Manifestacije u športu pod pokroviteljstvom Općine</t>
  </si>
  <si>
    <t xml:space="preserve">Dan općine -Šahovski i nogometni turnir </t>
  </si>
  <si>
    <t>"Seoske igre" - sponzorstvo</t>
  </si>
  <si>
    <t>Kapitalni projekt: Izgradnja sportskih terena</t>
  </si>
  <si>
    <t>Deratizacija i dezinsekcija</t>
  </si>
  <si>
    <t>GLAVA 00106 PROGRAMSKA DJELATNOST SOCIJALNE SKRBI</t>
  </si>
  <si>
    <t>Funkcijska klasifikacija: 10-Socijalna zaštita</t>
  </si>
  <si>
    <t>Program 01: Program socijalne skrbi i novčanih pomoći</t>
  </si>
  <si>
    <t>Aktivnost: Pomoći obiteljima u novcu</t>
  </si>
  <si>
    <t>Pomoći</t>
  </si>
  <si>
    <t>Pomoći obiteljima i kućanstvima u novcu</t>
  </si>
  <si>
    <t>Sufinanciranje prijevoza srednjoškolaca</t>
  </si>
  <si>
    <t>Pomoći obiteljima i kućanstvima za stanovanje</t>
  </si>
  <si>
    <t>Program 02: Poticajne mjere demografske obnove</t>
  </si>
  <si>
    <t>Aktivnost: Potpore za novorođeno dijete</t>
  </si>
  <si>
    <t>Naknade građanima i kućanstvima</t>
  </si>
  <si>
    <t>Naknade obiteljima za novorođenu djecu sa područja Općine</t>
  </si>
  <si>
    <t>Program 03: Humanitarna skrb kroz udruge građana</t>
  </si>
  <si>
    <t>Aktivnost: Humanitarna djelatnost Crvenog križa</t>
  </si>
  <si>
    <t>HCK GO Nova Gradiška - financiranje redovne djelatnosti</t>
  </si>
  <si>
    <t>Aktivnost: Poticaj djelovanju podružnice umirovljenika</t>
  </si>
  <si>
    <t>Donacije udrugi umirovljenika Gornji Bogićevci</t>
  </si>
  <si>
    <t>Program 04: Poticanje rada ostalih udruga građana</t>
  </si>
  <si>
    <t>Aktivnost: Poticanje rada ostalih udruga građana</t>
  </si>
  <si>
    <t>Program 01: Upravljanje javnim financijama</t>
  </si>
  <si>
    <t>Aktivnost: Upravljanje javnim financijama</t>
  </si>
  <si>
    <t>Zatezne kamate iz poslovnih odnosa</t>
  </si>
  <si>
    <t>Ostali rashodi poslovanja</t>
  </si>
  <si>
    <t>Naknada Poreznoj upravi za naplatu općinskih poreza (5% prihoda)</t>
  </si>
  <si>
    <t>GLAVA 00108 VATROGASTVO, ZAŠTITA I SPAŠAVANJE</t>
  </si>
  <si>
    <t>Funkcijska klasifikacija: 03-Javni red i sigurnost</t>
  </si>
  <si>
    <t>Program 01: Zaštita od požara</t>
  </si>
  <si>
    <t>Aktivnost: Osnovna djelatnost sustava vatrogastva</t>
  </si>
  <si>
    <t>DVD Gornji Bogićevci</t>
  </si>
  <si>
    <t>GLAVA 00109 GOSPODARSTVO</t>
  </si>
  <si>
    <t>Funkcijska klasifikacija: 04-Ekonomski poslovi</t>
  </si>
  <si>
    <t>Program 01: Poticanje razvoja gospodarstva</t>
  </si>
  <si>
    <t xml:space="preserve">Aktivnost: </t>
  </si>
  <si>
    <t>Subvencije trg.društvima,poljop. i obrtnicima izvan javnog sektora</t>
  </si>
  <si>
    <t>GLAVA 00110 KOMUNALNE DJELATNOSTI</t>
  </si>
  <si>
    <t>Funkcijska klasifikacija: 01-Opće javne usluge</t>
  </si>
  <si>
    <t>Program 01: Redovna djelatnost vlastitog komunalnog pogona</t>
  </si>
  <si>
    <t>Kapitalni projekt: Opremanje vlastitog pogona</t>
  </si>
  <si>
    <t>Oprema komunalnog pogona</t>
  </si>
  <si>
    <t>Radna odjeća</t>
  </si>
  <si>
    <t>Program 03: Održavanje objekata i uređaja komunalne infrastrukture</t>
  </si>
  <si>
    <t>Potrošnja el.energije Mrtvačnice</t>
  </si>
  <si>
    <t>Matrijal za održavanje opreme kom.pogona (kombinirka, traktor, kosilice, kombi</t>
  </si>
  <si>
    <t>Goriva i maziva (kombi vozilo)</t>
  </si>
  <si>
    <t>Goriva i maziva (kosilica,trimer,motorka)</t>
  </si>
  <si>
    <t>Goriva i maziva (kombinirka)</t>
  </si>
  <si>
    <t>Goriva i maziva (traktor)</t>
  </si>
  <si>
    <t>Usluge tekuće održavanje opreme komunalnog pogona</t>
  </si>
  <si>
    <t>Usluge tekuće održavanje poljskih puteva i nerazvrstanih cesta</t>
  </si>
  <si>
    <t>Naknada za uređenje voda za javne površine</t>
  </si>
  <si>
    <t>Usluge pri registraciji opreme</t>
  </si>
  <si>
    <t>Osiguranje pri registraciji opreme</t>
  </si>
  <si>
    <t>Funkcijska klasifikacija: 06 Usluge unaprjeđenja stanovanja</t>
  </si>
  <si>
    <t>Program 01: Održavanje objekata i uređaja ulične rasvjete</t>
  </si>
  <si>
    <t>Aktivnost: Javna rasvjeta</t>
  </si>
  <si>
    <t>Potrošak električne energije za javnu rasvjetu</t>
  </si>
  <si>
    <t>Izdaci za tekuće održ. objekata i opreme jav. rasvjete</t>
  </si>
  <si>
    <t>GLAVA 00111 IZGRADNJA OBJEKATA I UREĐAJA KOMUNALNE</t>
  </si>
  <si>
    <t>Program 01: Izgradnja objekata prometne infrastrukture</t>
  </si>
  <si>
    <t>Kapitalni projekt : Izgradnja i asfaltiranje cesta, nogostupa,</t>
  </si>
  <si>
    <t>Program 01: Prostorno-planski dokumentacija za područje Općine</t>
  </si>
  <si>
    <t>Aktivnost:Izrada prostorno-planske dokumentacije</t>
  </si>
  <si>
    <t>Funkcijska klasifikacija: 05 Zaštita okoliša</t>
  </si>
  <si>
    <t>Program 01:Prikupljanje i odvodnja otpadnih voda</t>
  </si>
  <si>
    <t>Kapitalni projekt: Izgradnja objekata odvodnje otpadnih voda</t>
  </si>
  <si>
    <t>Kanalizacija Smrtić - Ratkovac</t>
  </si>
  <si>
    <t>Aktivnost: Održavanje sistema za odvodnju otpadnih voda</t>
  </si>
  <si>
    <t>Oprema</t>
  </si>
  <si>
    <t>RAZDJEL 002 NAČELNIK</t>
  </si>
  <si>
    <t>GLAVA 00201 NAČELNIK</t>
  </si>
  <si>
    <t>Program 01: Donošenje akata i mjera iz djelokruga izvršnog tijela</t>
  </si>
  <si>
    <t>Aktivnost: Izvršna tijela</t>
  </si>
  <si>
    <t>RAZDJEL 003 OPĆINSKO VIJEĆE</t>
  </si>
  <si>
    <t>GLAVA 00301 OPĆINSKO VIJEĆE</t>
  </si>
  <si>
    <t>Program 01: Donošenje akata i mjera iz djelokruga predstavničkog i mjesne samouprave</t>
  </si>
  <si>
    <t>Aktivnost: Predstavničko tijelo</t>
  </si>
  <si>
    <t>Naknade za rad članovima Općinskog vijeća</t>
  </si>
  <si>
    <t>Aktivnost: Tekuća zaliha proračuna</t>
  </si>
  <si>
    <t>Nepredviđeni rashodi do visine proračunske zalihe</t>
  </si>
  <si>
    <t>Aktivnost: Dan Grada Pakraca</t>
  </si>
  <si>
    <t>Obilježavanje Dana općine</t>
  </si>
  <si>
    <t>Dan općine</t>
  </si>
  <si>
    <t>Aktivnost: Sjećanja na Domovinski rat</t>
  </si>
  <si>
    <t xml:space="preserve">UDVDR </t>
  </si>
  <si>
    <t>Ostali rashodi-vjenci i reprezentacija</t>
  </si>
  <si>
    <t>Program 02: Informiranje građana</t>
  </si>
  <si>
    <t>Aktivnost: Informiranje putem tiska</t>
  </si>
  <si>
    <t>Aktivnost: Informiranje putem radija</t>
  </si>
  <si>
    <t>Radio Bljesak</t>
  </si>
  <si>
    <t>Program 03: Program političkih stranaka</t>
  </si>
  <si>
    <t>Aktivnost: Osnovne funkcije političkih stranaka - Izbori</t>
  </si>
  <si>
    <t>Izbori - stranke</t>
  </si>
  <si>
    <t>Program 04: Rad nacionalnih manjina i zajednica</t>
  </si>
  <si>
    <t>Aktivnost: Aktivnosti vijeća nacionalnih manjina</t>
  </si>
  <si>
    <t>Vjeće srpske nacionalne manjine</t>
  </si>
  <si>
    <t>Program 05: Rad mjesnih odbora</t>
  </si>
  <si>
    <t>Aktivnost: Održavanje zgrada za redovno korištenje i rad MO</t>
  </si>
  <si>
    <t>Potrošak el. energije za zgrade MO</t>
  </si>
  <si>
    <t>Potrošak plina za zgrade MO</t>
  </si>
  <si>
    <t>Materijal i dijelovi za tekuće održavanje zgrada MO</t>
  </si>
  <si>
    <t>Investicijsko održ zgrada MO</t>
  </si>
  <si>
    <t>Kapitalni projekt: Nabava poslovnih zgrada za rad mjesnih odbora</t>
  </si>
  <si>
    <t>Dodatna ulaganja na nefinanciskoj imovini</t>
  </si>
  <si>
    <t>Dodatna ulaganja na građ. objekte</t>
  </si>
  <si>
    <t>Članak 6</t>
  </si>
  <si>
    <t>UKUPNO:</t>
  </si>
  <si>
    <t>Nedospjele obveze odnose se na slijedeće rashode:</t>
  </si>
  <si>
    <t>Članak 7</t>
  </si>
  <si>
    <t>…..Potraživanja od zaposlenih</t>
  </si>
  <si>
    <t>…..Potraživanja za više plaćene poreze</t>
  </si>
  <si>
    <t>…..Potraživanja za porez na tvrtku</t>
  </si>
  <si>
    <t>…..Potraživanja za zakup poslovnih prostora</t>
  </si>
  <si>
    <t>…..Potraživanja za grobarine</t>
  </si>
  <si>
    <t>…..Potraživanja za održavanje kanalizacije</t>
  </si>
  <si>
    <t>…..Potraživanja za ostale prihode (voda Brezine, radni stroj, ukopi, grobna mjesta..)</t>
  </si>
  <si>
    <t>…..Potraživanja za komunalne naknade</t>
  </si>
  <si>
    <t>…..Potraživanja od prodaje poljoprivrednog zemljišta</t>
  </si>
  <si>
    <t>Članak 8</t>
  </si>
  <si>
    <t>Članak 9</t>
  </si>
  <si>
    <t>Članak 10</t>
  </si>
  <si>
    <t>OPĆINSKO VIJEĆE OPĆINE GORNJI BOGIĆEVCI</t>
  </si>
  <si>
    <t>Predsjednik OV:</t>
  </si>
  <si>
    <t>Višak / manjak raspoloživ/za pokriće u slijedećem razdoblju</t>
  </si>
  <si>
    <t xml:space="preserve">kn. </t>
  </si>
  <si>
    <t>Prihodi od zakupa nekretnina i ost.imovine općine</t>
  </si>
  <si>
    <t>Prihodi od obavlj. osnovnih posl.vlas.djelat.-usluge općine</t>
  </si>
  <si>
    <t xml:space="preserve">Kazne, upravne mjere i ostali prihodi </t>
  </si>
  <si>
    <t>Utvrda Bedem</t>
  </si>
  <si>
    <t>Naknada za promjenu namjenen poljoprivrednog zemljišta</t>
  </si>
  <si>
    <t>Prihodi od usluga ukopa</t>
  </si>
  <si>
    <t>Prihodi od usluga radnog stroja</t>
  </si>
  <si>
    <t>Prihodi od usluga na spajanju na kom.infrastrukturu</t>
  </si>
  <si>
    <t>Prihodi od pruženih usluga i osnovne djelatnosti</t>
  </si>
  <si>
    <t>Višak  prihoda</t>
  </si>
  <si>
    <t>Manjak prihoda</t>
  </si>
  <si>
    <t xml:space="preserve">Manjak prihoda </t>
  </si>
  <si>
    <t>Vozila u cestovnom prometu</t>
  </si>
  <si>
    <t>Traktori</t>
  </si>
  <si>
    <t>Aktivnost: Održavanje i uređ. javnih ostalih obj.-Groblja i Mrtvačnica</t>
  </si>
  <si>
    <t>Aktivnost: Održavanje nerazvrstanih cesta</t>
  </si>
  <si>
    <t>Potrošnja el.en.za pogon pumpi</t>
  </si>
  <si>
    <t>Matrijal za održavanje vodovoda</t>
  </si>
  <si>
    <t>Servisiranje fekalnih pumpi (dio 3232102)</t>
  </si>
  <si>
    <t>Gorivo za pumpu Honda za pražnjenjenje sabirnih jama</t>
  </si>
  <si>
    <t>Funkcijska klasifikacija: 06-Usluge unapređenja stanovanja zajednice</t>
  </si>
  <si>
    <t>Opremanje domova MO</t>
  </si>
  <si>
    <t>Sitni iventar</t>
  </si>
  <si>
    <t>Ostali nespomenuti rashodi poslovanja - ostale man. MO</t>
  </si>
  <si>
    <t>Program 04: Zaštita povijesnih znamenitosti</t>
  </si>
  <si>
    <t>Kapitalni projekt: Utvrda Ivanovaca "Bedem"</t>
  </si>
  <si>
    <t>Aktivnost: Opskrba vodom i održavanje vodocrpilišta</t>
  </si>
  <si>
    <t>El.en.pumpa Karlovac - kod Krstanac</t>
  </si>
  <si>
    <t>Prihodi od prodaje proizvedene dugotr.imovine</t>
  </si>
  <si>
    <t>Naknade za rad predstavničkih i izvršnih tijela, povjeren. i sl.</t>
  </si>
  <si>
    <t>Kanalizacija Dubovac - obnova dokumentacije</t>
  </si>
  <si>
    <t>Ulaganja na tuđoj im.radi prava korištenja- Utvrda BEDEM</t>
  </si>
  <si>
    <t>Prihodi od prodaje proizvedene dugotrajne imovine</t>
  </si>
  <si>
    <t>Zdravstvene i vet. usluge</t>
  </si>
  <si>
    <t>GLAVA 00107 PRORAČUN, FINANCIJE</t>
  </si>
  <si>
    <t>Matrijal za održavanje</t>
  </si>
  <si>
    <t>Program 02: Kupnja zemljišta za poboljšanje uvjeta stanovanja</t>
  </si>
  <si>
    <t>Aktivnost: Kupnja zemljišta</t>
  </si>
  <si>
    <t>Kupnja zemljišta</t>
  </si>
  <si>
    <t>oprema</t>
  </si>
  <si>
    <t>Najam službenih vozila</t>
  </si>
  <si>
    <t>Ostale nespomenute usluge</t>
  </si>
  <si>
    <t>Naknade troš.zaposlenima izvan radnog odnosa</t>
  </si>
  <si>
    <t>Sitni inventar  komunalnog pogona i autogume</t>
  </si>
  <si>
    <t>Dom Gornji Bogićevci</t>
  </si>
  <si>
    <t>Bruto plaće javni radovi</t>
  </si>
  <si>
    <t>Ostali objekti-igrališta,javne površine,spomenici,parkirališta…</t>
  </si>
  <si>
    <t>Društveni dom Kosovac</t>
  </si>
  <si>
    <t>Uredska oprema i namjestaj</t>
  </si>
  <si>
    <t>Dom Kosovac</t>
  </si>
  <si>
    <t>Ostala uredska oprema</t>
  </si>
  <si>
    <t>…..Potraživanja za više plaćene ostale obveze</t>
  </si>
  <si>
    <t>Pomoći iz drž.proračuna temeljem peijenosa sredstava EU</t>
  </si>
  <si>
    <t>Kompenzacijska sredstva</t>
  </si>
  <si>
    <t>Tekuće pomoći od HZZ-a -javni radovi</t>
  </si>
  <si>
    <t>Prihodi od financijske imovine KNJIŽNICA</t>
  </si>
  <si>
    <t>Plaća knjižnica</t>
  </si>
  <si>
    <t>Plaća Javni radovi</t>
  </si>
  <si>
    <t>Ostali rashodi za zaposlene KNJIŽNICA</t>
  </si>
  <si>
    <t>Doprinosi na plaće -redovni zaposlenici</t>
  </si>
  <si>
    <t>Dop.na plaće -knjižnica</t>
  </si>
  <si>
    <t>Dop.na plaće -Javni radovi</t>
  </si>
  <si>
    <t>Službena putovanja -knjižnica</t>
  </si>
  <si>
    <t>Uredski materijal i ostali materijalni rashodi -knjižnica</t>
  </si>
  <si>
    <t>Energija: električna en., javna rasvjeta, plin, benzin, diesel-knjižnica</t>
  </si>
  <si>
    <t>Sitni inventar i auto gume -knjižnica</t>
  </si>
  <si>
    <t>Usluge telefona, pošte i prijevoza -knjižnica</t>
  </si>
  <si>
    <t>Financijski rashodi  -knjižnica</t>
  </si>
  <si>
    <t>KUD Starča</t>
  </si>
  <si>
    <t>Knjižnični računalni softver</t>
  </si>
  <si>
    <t>Tekuće pomoći od HZZ-a -Javni radovi</t>
  </si>
  <si>
    <t>Usluge čišćenja,pranja i sl.</t>
  </si>
  <si>
    <t>Aktivnost: Udruge građana iz područja kulture</t>
  </si>
  <si>
    <t>Kapitalni projekt: Nabava nematerijalne imovine</t>
  </si>
  <si>
    <t>Oprema za knjižnicu</t>
  </si>
  <si>
    <t>Kapitalne pom.prorač.korisnicima iz proračuna-knjižnica</t>
  </si>
  <si>
    <t>Ostali nespomenuti prihodi i usluga knjig.-knjižnice</t>
  </si>
  <si>
    <t>Evidencija nerazvrstanih cesta</t>
  </si>
  <si>
    <t>Pomoći proračunskim korisnicima iz proračuna koji im nije nadležan</t>
  </si>
  <si>
    <t>Tekuće pomoći pror.korisnicima od nadležnih proračuna</t>
  </si>
  <si>
    <t>Sufinanciranje boravka djece u vrtiću</t>
  </si>
  <si>
    <t>Srpka pravoslavna crkva</t>
  </si>
  <si>
    <t>Pravoslavna crkva</t>
  </si>
  <si>
    <t>Potrošnja el. en. Vodocrpilište</t>
  </si>
  <si>
    <t>Materijal za invest.održ.igrališta, spomen.i o</t>
  </si>
  <si>
    <t>Tekuće pomoći iz državnog proračuna(kompenzacijske mjere)</t>
  </si>
  <si>
    <t>Negativne tečajne razlike</t>
  </si>
  <si>
    <t>Zadruga Brezine</t>
  </si>
  <si>
    <t>DOM DUBOVAC</t>
  </si>
  <si>
    <t>Ost.rash. poslovanja-  manifest. Mjesnih odbora</t>
  </si>
  <si>
    <t>Ostale naknade iz proračuna</t>
  </si>
  <si>
    <t>Energija-za  igrališta</t>
  </si>
  <si>
    <t>El. en.- igralište Dubovac</t>
  </si>
  <si>
    <t>Tisak, objave oglasa</t>
  </si>
  <si>
    <t>Dom Dubovac</t>
  </si>
  <si>
    <t>…..Obveze knjižnice</t>
  </si>
  <si>
    <t>Tekuće pomoći iz županijskog i dr.pror. JLPRS koji im nije nadležan</t>
  </si>
  <si>
    <t>Kapitalne pomoći iz državnog pror. Korisnicia od nenadležnih pror</t>
  </si>
  <si>
    <t>Kapitalne pomoći iz županijskog pror. Korisnicima od nenadlež. Pror</t>
  </si>
  <si>
    <t>Prihodi od usluga održavanja površina vjerskih zajednica</t>
  </si>
  <si>
    <t>Političke stranke i izbori</t>
  </si>
  <si>
    <t>Tekuće donacije u naravi-košenje javni površ. Katoličke crkve</t>
  </si>
  <si>
    <t>Tekuće donacije u naravi-košenje javni površ. Pravoslavne crkve</t>
  </si>
  <si>
    <t>Kapitalne pomoći</t>
  </si>
  <si>
    <t>Materijal i djelovi za tekuće i inv. održ.- knjižnica</t>
  </si>
  <si>
    <t>Dodatna ulaganje na građ.ojekt. JAVNA RASVJETA</t>
  </si>
  <si>
    <t>Kapitalne pom.prorač.korisnicima iz županijskog proračuna-knjižnica</t>
  </si>
  <si>
    <t>Tekući pomoći iz županijskog i dr.proračuna JLPRS koji im nije nadležan</t>
  </si>
  <si>
    <t>Tekuće pomoći pror. Korisnicima od nadležnih proračuna</t>
  </si>
  <si>
    <t xml:space="preserve">Prihod od prodaje državnih biljega </t>
  </si>
  <si>
    <t>Naplata 1 % prihoda</t>
  </si>
  <si>
    <t>Potrošnja el. energije kuća-Podgaj</t>
  </si>
  <si>
    <t>GLAVA 00112 KORIŠTENJE OBNOVLJIVIH IZVORA ENERGIJE</t>
  </si>
  <si>
    <t>Funkcijska klasifikacija: 05-zaštita okoliša</t>
  </si>
  <si>
    <t>Program 01: Unapređenje razvoja gospodarstva</t>
  </si>
  <si>
    <t>Aktivnost: Pomoć trgovačkim društvu za reciklažu otpada</t>
  </si>
  <si>
    <t>Kapitalna pomoć trgovačkim društvima u javnom sektoru ( Odlagalište)</t>
  </si>
  <si>
    <t>Pristojbe i naknade</t>
  </si>
  <si>
    <t>Zračni video snimak općine Gornji Bogićevci</t>
  </si>
  <si>
    <t>Potrošnja vode u zgradama MO</t>
  </si>
  <si>
    <t>Potrošnja vode-kuća Podgaj</t>
  </si>
  <si>
    <t>Opskrba vodom MRTVAČNICE</t>
  </si>
  <si>
    <t>Javnobilježničke i ostale pristojbe</t>
  </si>
  <si>
    <t>Ostale pristojbe i naknade</t>
  </si>
  <si>
    <t>Građevinsko zemljište</t>
  </si>
  <si>
    <t>Izrada web projekta-stranice Općine Gornji Bogićevci</t>
  </si>
  <si>
    <t>…..Potraživanja za porez na promet nekretninama</t>
  </si>
  <si>
    <t>Tekuće pomoći temeljem EU sredstava (javni radovi)</t>
  </si>
  <si>
    <t>Sufinanciranje cijene usluge participacije</t>
  </si>
  <si>
    <t>Službena radna i zaštitna odjeća i obuća</t>
  </si>
  <si>
    <t>Tekuće pomoći općinskim proračunima- KOMUNALNI REDAR</t>
  </si>
  <si>
    <t>Ostale naknade troškova zaposlenicima</t>
  </si>
  <si>
    <t>Ostale naknade troškova zaposlenicima-knjižnica</t>
  </si>
  <si>
    <t>Hrvatski seljački dom GB</t>
  </si>
  <si>
    <t>Oprema Komunalnog pogona</t>
  </si>
  <si>
    <t>Ugovori odvjetnika i pravng savjetovanja</t>
  </si>
  <si>
    <t>Premija osiguranja zaposlenih</t>
  </si>
  <si>
    <t>Kupnja radnih materijala od 1-8 razreda</t>
  </si>
  <si>
    <t>Naknada troškova zaposlenicima</t>
  </si>
  <si>
    <t>Pomoć unutar općeg proračuna</t>
  </si>
  <si>
    <t>Tekuće pomoći općinskom proračunu-KOMUNALNI REDAR</t>
  </si>
  <si>
    <t>Cenar općine</t>
  </si>
  <si>
    <t>Pravoslavna crkva-košenje</t>
  </si>
  <si>
    <t>Župa Sv. Duha GB-košenje</t>
  </si>
  <si>
    <t>Komunalne usluge-knjižnica</t>
  </si>
  <si>
    <t>Mrtvačnica Smrtić</t>
  </si>
  <si>
    <t>Najam kuća u vlasništvu općine</t>
  </si>
  <si>
    <t>Elektronski mediji</t>
  </si>
  <si>
    <t>Opskrba vodom</t>
  </si>
  <si>
    <t>Geaf.i tisk.usluge-KNJIGA ISTOČNO OD PAKLA</t>
  </si>
  <si>
    <t>…..Potraživanja za najam kuća u vlasništvu općine</t>
  </si>
  <si>
    <t>Željko Klarić</t>
  </si>
  <si>
    <t>Kazne i upravne mjere</t>
  </si>
  <si>
    <t>Ostali prihodi-po Rješenju kom redara</t>
  </si>
  <si>
    <t>Ostale kap. Don.građanima i kuć.-rješavanje stambenog pitanja</t>
  </si>
  <si>
    <t>Odvojak groblje Koosvac</t>
  </si>
  <si>
    <t>Odvojak  Koosvac STROLENI</t>
  </si>
  <si>
    <t>Odvojak  groblje Trnava</t>
  </si>
  <si>
    <t>Odvojak   Trnava 50m</t>
  </si>
  <si>
    <t>Odvojak   Trnava 40m</t>
  </si>
  <si>
    <t>Odvojak Smrtić-J. Knežević</t>
  </si>
  <si>
    <t>Odvojak Smrtić-Gb-crna polja II</t>
  </si>
  <si>
    <t>Odvojak igralište Ratkovac +ograda</t>
  </si>
  <si>
    <t>odvojak prema mrtvačnivi GB+ plato</t>
  </si>
  <si>
    <t>Parkiralište i ograda kod doma Trnava</t>
  </si>
  <si>
    <t>Implementacija ePisarnice za digitalno urudžbiranje predmeta i dokumenata</t>
  </si>
  <si>
    <t>Izrada implementacije GIS sustava općine GB</t>
  </si>
  <si>
    <t>Ostali rashodi-po Rješenjima kom redara</t>
  </si>
  <si>
    <t>Implementacija e-Pisarnice za digitalno urudžbiranje predmeta i dokumenata</t>
  </si>
  <si>
    <t>Potpore u rješavanju stambenog pitanja mladih obitelji</t>
  </si>
  <si>
    <t>Sufinanciranje kupnje prve nekretnine-poticaj naesljavanja na području općine</t>
  </si>
  <si>
    <t>odvojak groblje Kosovac</t>
  </si>
  <si>
    <t>odvojak Kosovac- Stloleni</t>
  </si>
  <si>
    <t>odvojak groblje Trnava</t>
  </si>
  <si>
    <t>odvojak Trnava 50m</t>
  </si>
  <si>
    <t>odvojak Trnava 40m</t>
  </si>
  <si>
    <t>odvojak Smrtić-J. Knežević</t>
  </si>
  <si>
    <t>odvojak Smrtić-crna polja II</t>
  </si>
  <si>
    <t>odvojak igralište Ratkovac+ ograda</t>
  </si>
  <si>
    <t>odvojak prema mrtvačnici Gb+ plato</t>
  </si>
  <si>
    <t>Izrada i implementacija GIS sustava općine GB</t>
  </si>
  <si>
    <t>Uređenje i unapređenje ostale komunalne infrastrukture</t>
  </si>
  <si>
    <t>Prihodi od prodaje postrojenja i opreme</t>
  </si>
  <si>
    <t>Oprema za  održavanje i zaštitu</t>
  </si>
  <si>
    <t>Ostale usluge ( naplata 1% tehn.preg.vozila, grafičke i tiskarske usl., javni bilježnik..)</t>
  </si>
  <si>
    <t>Nogostup Trnava</t>
  </si>
  <si>
    <t>Prihodi od prodaje opreme za zadržavanje i zaštitu</t>
  </si>
  <si>
    <t>Iznošenje i odvoz smeća</t>
  </si>
  <si>
    <t>Premija osiguranja ostale imovine</t>
  </si>
  <si>
    <t>Naknada članovima povjerenstava</t>
  </si>
  <si>
    <t>Ostale intelektualne usluge- savjetovanje i projekte</t>
  </si>
  <si>
    <t>ZA 2022. GODINU</t>
  </si>
  <si>
    <t>GODIŠNJI PLAN 2022</t>
  </si>
  <si>
    <t>INDEKS PREMA 2021.</t>
  </si>
  <si>
    <t>INDEKS PREMA GODIŠNJEM PLANU 2022.</t>
  </si>
  <si>
    <t>Ostali nespomenuti prihodi-računovodstvo knjižnice</t>
  </si>
  <si>
    <t>Ostali prihodi-PENALI</t>
  </si>
  <si>
    <t>Primljeni zajmovi od državnog proračuna kratkoročni</t>
  </si>
  <si>
    <t>Pomoći proračunskim korisnicima drugih proračuna</t>
  </si>
  <si>
    <t>Tekuće pomoći unutar opće države(DJEČIJI VRTIĆ)</t>
  </si>
  <si>
    <t>Izgradnja mosta na potoku Draževac</t>
  </si>
  <si>
    <t>Dom Trnava(2022 strop i zvučna izolacija)</t>
  </si>
  <si>
    <t>Dom Smrtić</t>
  </si>
  <si>
    <t>Okoliš oko doma Dubovac</t>
  </si>
  <si>
    <t>Fotonaponska elektrana</t>
  </si>
  <si>
    <t xml:space="preserve">Centar općine </t>
  </si>
  <si>
    <t>Semafor Gornji Bogićevci</t>
  </si>
  <si>
    <t>Uređenje groblja GB (staze stari i novi dio)</t>
  </si>
  <si>
    <t>Prijevozna sredstva u cestovnom prometu-traktor</t>
  </si>
  <si>
    <t>uređaji strojevi i oprema za ostale namjene</t>
  </si>
  <si>
    <t>Ostali rashodi-PENALI</t>
  </si>
  <si>
    <t>Primljeni zajmovi od državnog proračuna-kratkoročni</t>
  </si>
  <si>
    <t>Troškovi za održavanje prijevoznog sredstva (škoda)</t>
  </si>
  <si>
    <t>Ostale usluge promidžbe  i informiranja</t>
  </si>
  <si>
    <t>SRC Brezine (temelji)</t>
  </si>
  <si>
    <t>GLAVA 00105 JAVNE POTREBE I USLUGE U ZDRAVSTVU</t>
  </si>
  <si>
    <t>Funkcijska klasifikacija: 07- zdravstvo</t>
  </si>
  <si>
    <t>Program 01: Dodatne usluge u zdravstvu i partnerstvu</t>
  </si>
  <si>
    <t>Aktivnost: Poslovi deratizacije i dezinsekcije</t>
  </si>
  <si>
    <t>Izgradnja fotonaponske elektrane</t>
  </si>
  <si>
    <t>Energetski i komunikacijski vodovi-fotonaposnka elektrana</t>
  </si>
  <si>
    <t>Poduzetnički inkubator</t>
  </si>
  <si>
    <t>Uređenje groblja GB( staze stari i novi dio)</t>
  </si>
  <si>
    <t>Usluge tek. I inv.održ.ostalih javnih površina</t>
  </si>
  <si>
    <t>Semafor GB</t>
  </si>
  <si>
    <t>Program 03: Dodatna ulaganja, uređenje i održavanje ostale kom. Inf</t>
  </si>
  <si>
    <t>Aktivnost: Uređenje i unapređenje ostale kom inf.</t>
  </si>
  <si>
    <t>okoliš oko doma Dubovac</t>
  </si>
  <si>
    <t>Dom Trnava zvučna izolacija-strop</t>
  </si>
  <si>
    <t xml:space="preserve">Donacije od pravnih i fizičkih osoba </t>
  </si>
  <si>
    <t>Kapitalne donacije od trgovačkih društava -knjižnica</t>
  </si>
  <si>
    <t>Ostale naknade utvrđene općinskom odlukom (grobarine, takse, voda u PZ,naknada za održ kan., otkup grobnih mjesta...)</t>
  </si>
  <si>
    <t>Ostali nespomenuti prihodi-knjižnica računovodstvo</t>
  </si>
  <si>
    <t>Kapitalne donacije od trgovački društava-knjižnica</t>
  </si>
  <si>
    <t>Usluge promidžbe i informiranja-knjižžnica</t>
  </si>
  <si>
    <t>Naknada troškova osobama izvan radnog odnosa</t>
  </si>
  <si>
    <t>Otplata glavnice primljenih kratkoročnih zajmova- od drž.pror.</t>
  </si>
  <si>
    <t>Naknade troškova osobama izvan radnog odnosa-putni trošokovi</t>
  </si>
  <si>
    <r>
      <t xml:space="preserve"> te na web stranici općine Gornji Bogićevci </t>
    </r>
    <r>
      <rPr>
        <u val="single"/>
        <sz val="9"/>
        <color theme="1"/>
        <rFont val="Arial"/>
        <family val="2"/>
      </rPr>
      <t xml:space="preserve">www.opcinagornjibogicevci.hr </t>
    </r>
  </si>
  <si>
    <t>…..Potraživanja za kamate za prodaju polj. zemljišta</t>
  </si>
  <si>
    <t>…..Potraživanja za zakup poljoprivrednog zemljišta u vlasništvu općine</t>
  </si>
  <si>
    <t>Javna rasvjeta-Poduzetnička zona Brezine</t>
  </si>
  <si>
    <t>Javni rasvjeta u pod zoni brezine</t>
  </si>
  <si>
    <t>Poduzetnička zona-izmještanje dalekovoda</t>
  </si>
  <si>
    <t>GODIŠNJI IZVJEŠTAJ O IZVRŠENJU PRORAČUNA OPĆINE GORNJI BOGIĆEVCI</t>
  </si>
  <si>
    <t>Donosi se godišnji izvještaj o izvršenju proračuna općine Gornji Bogićevci za 2022.godinu</t>
  </si>
  <si>
    <t>U  2022.godini ostvareno je kako slijedi:</t>
  </si>
  <si>
    <t>GODIŠNJE IZVRŠENJE 2021.</t>
  </si>
  <si>
    <t>GODIŠNJE  IZVRŠENJE 2022.</t>
  </si>
  <si>
    <t>GODIŠNJE  IZVRŠENJE 2022. U EURIMA</t>
  </si>
  <si>
    <t>GODIŠNJE IZVRŠENJE 2021. U KUNAMA</t>
  </si>
  <si>
    <t>Tekuće pomoći iz proračuna</t>
  </si>
  <si>
    <t>Ostale usluge ( grafičke i tiskarske usl., javni bilježnik..)-knjižnica</t>
  </si>
  <si>
    <t>Kapitalne donacije ostalim neprofitnim organizacijama PP Okučani</t>
  </si>
  <si>
    <t>Odvojak Karlovac-od Lovrića do križa</t>
  </si>
  <si>
    <t>Odvojak Doljnjak</t>
  </si>
  <si>
    <t>Dom Smrtić-kuhinja sanitarni čvor</t>
  </si>
  <si>
    <t>Stambeni objekti</t>
  </si>
  <si>
    <t>Grafičke i tiskarske usluge-Knjiga Rulet-Dukanović</t>
  </si>
  <si>
    <t>Pomoć neprofitnim organizacijama-PP Okučani</t>
  </si>
  <si>
    <t>ostala oprema-info kiosk sa softwerom</t>
  </si>
  <si>
    <t>Ostala oprema-info čistač za dvorane</t>
  </si>
  <si>
    <t>JAVNA RASVJETA</t>
  </si>
  <si>
    <t>odvojak Karlovac od Lovrića do križa</t>
  </si>
  <si>
    <t>odvojak Doljnjak</t>
  </si>
  <si>
    <t>PZ Brezine</t>
  </si>
  <si>
    <t>Prihodi od prodaje građevinskih objekata</t>
  </si>
  <si>
    <t>GODIŠNJI PLAN 2022. U KUNAMA</t>
  </si>
  <si>
    <t>GODIŠNJE  IZVRŠENJE 2022. U KUNAMA</t>
  </si>
  <si>
    <t>Prihodi od prodaj kratkotrajne nef.imovine</t>
  </si>
  <si>
    <t>Naknada za prijevoz s posla i na posao</t>
  </si>
  <si>
    <t>Jednokratne pomoći studentima</t>
  </si>
  <si>
    <t>Opremanje novorođenčeta</t>
  </si>
  <si>
    <t>Naknada građanima i kućanstvima u naravi za stanovanje</t>
  </si>
  <si>
    <t>Sufinanciranje prijevoza srednjoškolcima</t>
  </si>
  <si>
    <t xml:space="preserve">Naknade građanima i kućanstvima u naravi </t>
  </si>
  <si>
    <t>Nogostup Smrtić-tehnički pregled</t>
  </si>
  <si>
    <t>Javna rasvjeta-igralište Brezine</t>
  </si>
  <si>
    <t>Javna rasvjeta-igralište Ratkovac</t>
  </si>
  <si>
    <t>Javna rasvjeta na igralištu Brezine</t>
  </si>
  <si>
    <t xml:space="preserve">Kapitalne pomoći iz županijskog pror. </t>
  </si>
  <si>
    <t xml:space="preserve">Kapitalne pomoći iz državnog proračuna </t>
  </si>
  <si>
    <t>Ostale upravne pristojbe-državni biljezi</t>
  </si>
  <si>
    <t>Plaće za uprava i komunalni pogon</t>
  </si>
  <si>
    <t xml:space="preserve">Naknada troškova osobama izvan radnog odnosa-vjećnici putni troškovi </t>
  </si>
  <si>
    <t>Kupnja radnih materijala učenicima 1-8 razreda</t>
  </si>
  <si>
    <t>Ostale naknade građanima i kućanstvima u novcu</t>
  </si>
  <si>
    <t>Sufinanciranje cijene dječjeg vrtića</t>
  </si>
  <si>
    <t>Ostale tek. Donacije</t>
  </si>
  <si>
    <t>Kapitalne donacije zdravstvenim i neprofitnim  organizacijama-bolnica NG 2021, Dom zdravlja dentalna jedinica 2022</t>
  </si>
  <si>
    <t>Ceste, željeznice, mostovi i ost. prometni objekti</t>
  </si>
  <si>
    <t>Poslovna zgrada Brezine (2022. vatrogasno spremište)</t>
  </si>
  <si>
    <t>Dodatna ulaganja</t>
  </si>
  <si>
    <t>Višak/manjak prihoda nad rashodima/korištenje prenešenog viška iz predhodnih godina</t>
  </si>
  <si>
    <t xml:space="preserve">             Ostvaren je manjak prihoda nad rashodima u iznosu od </t>
  </si>
  <si>
    <t>…..obveze za nefinancijsku imovinu (dom Trnava i Fotonaponska elektrana)</t>
  </si>
  <si>
    <t xml:space="preserve">…..obveze za jamčevine </t>
  </si>
  <si>
    <t>…..obveze za isplate troškova stanovanja korisnicima ZJMN</t>
  </si>
  <si>
    <t>…..obveze za ostale rashode poslovanja</t>
  </si>
  <si>
    <t>od čega dospjelih u iznosu od 118.222,42 kn i to kako slijedi:</t>
  </si>
  <si>
    <t>…..obveze za rashode poslovanja u knjižnici</t>
  </si>
  <si>
    <t>…..Obveze općine</t>
  </si>
  <si>
    <t xml:space="preserve">Nepodmirene obveze općine Gornji Bogićevci i Narodne knjižnice i čitaonice Grigor Vitez na dan 31. prosinca 2022. g.  iznose 435.447,00 kn, </t>
  </si>
  <si>
    <t xml:space="preserve">             Sredstva tekuće proračunske pričuve planiranih u iznosu od 20.000,00 kn za 2022.g. nisu korištena u  2022.g.</t>
  </si>
  <si>
    <t xml:space="preserve">            U  2022.g. Općina se nije zaduživala dugoročno, niti kratkoročno.</t>
  </si>
  <si>
    <t>Ovaj godišnji izvještaj o izvršenju proračuna općine Gornji Bogićevci za 2022.g.biti će objavljen u "Službenom glasniku općine Gornji Bogićevci"</t>
  </si>
  <si>
    <t>Klasa: 400-04/23-01/1</t>
  </si>
  <si>
    <t>Urbroj: 2178-22-03/1-23-01</t>
  </si>
  <si>
    <r>
      <t>Gornji Bogićevci, 26.svibnja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2023. g.</t>
    </r>
  </si>
  <si>
    <r>
      <t xml:space="preserve">              Temeljem članka 42. i 45.Zakona o proračunu("Narodne novine"br.144/21) i članka 39. stavak 5.Statuta općine Gornji Bogićevci ("Službeni glasnik općine Gornji Bogićevci br. 02/21), vijeće općine Gornji Bogićevci  na  12.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sjednici održanoj 26.svibnja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2023. </t>
    </r>
    <r>
      <rPr>
        <sz val="10"/>
        <color indexed="8"/>
        <rFont val="Arial"/>
        <family val="2"/>
      </rPr>
      <t>g. donosi</t>
    </r>
  </si>
  <si>
    <t>…..Potraživanja za el.energiju u Brezine</t>
  </si>
  <si>
    <t>…..Potraživanja za porez na potrošnju alkoholnih pića</t>
  </si>
  <si>
    <t xml:space="preserve">…..Potraživanja za zakup RH poljoprivrednog zemljišta </t>
  </si>
  <si>
    <t>…..Potraživanja od šumskog doprinosa</t>
  </si>
  <si>
    <t>…..Potraživanja za komunalni doprinos</t>
  </si>
  <si>
    <t>Potraživanja  općine Gornji Bogićevci na dan 30.prosinca 2022 g. ukupno iznose 1.010.987,40 kn, a pojedinačno po vrstama kako slijedi:</t>
  </si>
  <si>
    <t>Negativne tečajne razlike i zatezne kamate</t>
  </si>
  <si>
    <t>SVEUKUPNO PRIHODI</t>
  </si>
  <si>
    <t>Zatezne kamate iz obveznih odnosa</t>
  </si>
  <si>
    <t>Naknada za upotrebu javnih površina</t>
  </si>
  <si>
    <t>Prihodi od prodaje kratkotrajne nefinancijske imovine</t>
  </si>
  <si>
    <t>Prihodi od usluga održavanja privatne imovine</t>
  </si>
  <si>
    <t>Povrat poreza i prireza na dohodak po godišnjoj prijavi</t>
  </si>
  <si>
    <t>Doprinosina plaće - Javni radovi</t>
  </si>
  <si>
    <t>Matrijal za inv.odr.mrtvačnica i groblja</t>
  </si>
  <si>
    <t>El.en. Semafor</t>
  </si>
  <si>
    <t>Promidžbeni matrijali</t>
  </si>
  <si>
    <t>Telefonski troškovi Komunalnog pogona</t>
  </si>
  <si>
    <t xml:space="preserve">Javnobilježničke i ostale pristojbe, web hosting, </t>
  </si>
  <si>
    <t>Odvoz smeća s javnih površina (s groblja)</t>
  </si>
  <si>
    <t>Usluge tekuće održavanje Groblja</t>
  </si>
  <si>
    <t>Tisak</t>
  </si>
  <si>
    <t>Pomoć u opremanju bolnica i dr. zdravstvenih organizacija</t>
  </si>
  <si>
    <t>Aktivnost: Briga za zbrinjavanje komunalnog otpada</t>
  </si>
  <si>
    <t>Naknada za korištenje odlagališta Šagulje-Ivik</t>
  </si>
  <si>
    <t>LU  Vepar</t>
  </si>
  <si>
    <t>Pomoć zdravstvenim neprofitnim organizacijama</t>
  </si>
  <si>
    <t>Nogostup Smrtić</t>
  </si>
  <si>
    <t>Javna rasvjeta na igralištu Ratkovac</t>
  </si>
  <si>
    <t>Uređenje djela Zadruge za vatrog.spremište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</si>
</sst>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rgb="FFFF0000"/>
      <name val="Arial"/>
      <family val="2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u val="single"/>
      <sz val="9"/>
      <color theme="1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9999CB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double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medium"/>
      <top style="medium"/>
      <bottom style="medium"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</border>
    <border>
      <left/>
      <right/>
      <top style="thin"/>
      <bottom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12">
    <xf numFmtId="0" fontId="0" fillId="0" borderId="0" xfId="0"/>
    <xf numFmtId="0" fontId="1" fillId="0" borderId="0" xfId="20">
      <alignment/>
      <protection/>
    </xf>
    <xf numFmtId="0" fontId="8" fillId="0" borderId="0" xfId="20" applyFont="1">
      <alignment/>
      <protection/>
    </xf>
    <xf numFmtId="4" fontId="8" fillId="0" borderId="0" xfId="20" applyNumberFormat="1" applyFont="1">
      <alignment/>
      <protection/>
    </xf>
    <xf numFmtId="0" fontId="8" fillId="0" borderId="0" xfId="20" applyFont="1" applyAlignment="1">
      <alignment horizontal="left" vertical="top"/>
      <protection/>
    </xf>
    <xf numFmtId="0" fontId="11" fillId="0" borderId="0" xfId="20" applyFont="1">
      <alignment/>
      <protection/>
    </xf>
    <xf numFmtId="0" fontId="9" fillId="0" borderId="1" xfId="20" applyFont="1" applyBorder="1" applyAlignment="1">
      <alignment horizontal="left" vertical="justify"/>
      <protection/>
    </xf>
    <xf numFmtId="4" fontId="9" fillId="0" borderId="1" xfId="20" applyNumberFormat="1" applyFont="1" applyBorder="1">
      <alignment/>
      <protection/>
    </xf>
    <xf numFmtId="0" fontId="7" fillId="0" borderId="1" xfId="20" applyFont="1" applyBorder="1" applyAlignment="1">
      <alignment horizontal="left" vertical="top"/>
      <protection/>
    </xf>
    <xf numFmtId="0" fontId="7" fillId="0" borderId="1" xfId="20" applyFont="1" applyBorder="1">
      <alignment/>
      <protection/>
    </xf>
    <xf numFmtId="0" fontId="8" fillId="0" borderId="1" xfId="20" applyFont="1" applyBorder="1" applyAlignment="1">
      <alignment horizontal="left" vertical="top"/>
      <protection/>
    </xf>
    <xf numFmtId="0" fontId="8" fillId="0" borderId="1" xfId="20" applyFont="1" applyBorder="1">
      <alignment/>
      <protection/>
    </xf>
    <xf numFmtId="4" fontId="8" fillId="0" borderId="1" xfId="20" applyNumberFormat="1" applyFont="1" applyBorder="1">
      <alignment/>
      <protection/>
    </xf>
    <xf numFmtId="0" fontId="8" fillId="0" borderId="1" xfId="20" applyFont="1" applyBorder="1" applyAlignment="1">
      <alignment horizontal="left" vertical="justify"/>
      <protection/>
    </xf>
    <xf numFmtId="0" fontId="8" fillId="0" borderId="1" xfId="20" applyFont="1" applyBorder="1" applyAlignment="1">
      <alignment wrapText="1"/>
      <protection/>
    </xf>
    <xf numFmtId="0" fontId="13" fillId="0" borderId="0" xfId="20" applyFont="1">
      <alignment/>
      <protection/>
    </xf>
    <xf numFmtId="4" fontId="1" fillId="0" borderId="1" xfId="20" applyNumberFormat="1" applyBorder="1">
      <alignment/>
      <protection/>
    </xf>
    <xf numFmtId="0" fontId="1" fillId="0" borderId="1" xfId="20" applyBorder="1">
      <alignment/>
      <protection/>
    </xf>
    <xf numFmtId="4" fontId="8" fillId="0" borderId="1" xfId="20" applyNumberFormat="1" applyFont="1" applyBorder="1">
      <alignment/>
      <protection/>
    </xf>
    <xf numFmtId="0" fontId="1" fillId="0" borderId="0" xfId="20" applyAlignment="1">
      <alignment horizontal="left"/>
      <protection/>
    </xf>
    <xf numFmtId="4" fontId="1" fillId="0" borderId="0" xfId="20" applyNumberFormat="1">
      <alignment/>
      <protection/>
    </xf>
    <xf numFmtId="0" fontId="8" fillId="0" borderId="1" xfId="20" applyFont="1" applyBorder="1" applyAlignment="1">
      <alignment horizontal="left" vertical="top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vertical="center" wrapText="1"/>
      <protection/>
    </xf>
    <xf numFmtId="0" fontId="1" fillId="2" borderId="3" xfId="20" applyFill="1" applyBorder="1">
      <alignment/>
      <protection/>
    </xf>
    <xf numFmtId="0" fontId="1" fillId="2" borderId="4" xfId="20" applyFill="1" applyBorder="1">
      <alignment/>
      <protection/>
    </xf>
    <xf numFmtId="0" fontId="1" fillId="3" borderId="3" xfId="20" applyFill="1" applyBorder="1">
      <alignment/>
      <protection/>
    </xf>
    <xf numFmtId="0" fontId="6" fillId="4" borderId="5" xfId="20" applyFont="1" applyFill="1" applyBorder="1" applyAlignment="1">
      <alignment horizontal="left" vertical="top"/>
      <protection/>
    </xf>
    <xf numFmtId="4" fontId="6" fillId="4" borderId="5" xfId="20" applyNumberFormat="1" applyFont="1" applyFill="1" applyBorder="1">
      <alignment/>
      <protection/>
    </xf>
    <xf numFmtId="0" fontId="7" fillId="5" borderId="1" xfId="20" applyFont="1" applyFill="1" applyBorder="1" applyAlignment="1">
      <alignment horizontal="left" vertical="top"/>
      <protection/>
    </xf>
    <xf numFmtId="0" fontId="7" fillId="5" borderId="1" xfId="20" applyFont="1" applyFill="1" applyBorder="1">
      <alignment/>
      <protection/>
    </xf>
    <xf numFmtId="4" fontId="7" fillId="5" borderId="1" xfId="20" applyNumberFormat="1" applyFont="1" applyFill="1" applyBorder="1">
      <alignment/>
      <protection/>
    </xf>
    <xf numFmtId="0" fontId="7" fillId="5" borderId="1" xfId="20" applyFont="1" applyFill="1" applyBorder="1" applyAlignment="1">
      <alignment wrapText="1"/>
      <protection/>
    </xf>
    <xf numFmtId="0" fontId="7" fillId="5" borderId="1" xfId="20" applyFont="1" applyFill="1" applyBorder="1" applyAlignment="1">
      <alignment horizontal="left" vertical="top"/>
      <protection/>
    </xf>
    <xf numFmtId="0" fontId="7" fillId="5" borderId="1" xfId="20" applyFont="1" applyFill="1" applyBorder="1">
      <alignment/>
      <protection/>
    </xf>
    <xf numFmtId="4" fontId="7" fillId="5" borderId="1" xfId="20" applyNumberFormat="1" applyFont="1" applyFill="1" applyBorder="1">
      <alignment/>
      <protection/>
    </xf>
    <xf numFmtId="4" fontId="5" fillId="5" borderId="1" xfId="20" applyNumberFormat="1" applyFont="1" applyFill="1" applyBorder="1">
      <alignment/>
      <protection/>
    </xf>
    <xf numFmtId="0" fontId="6" fillId="4" borderId="1" xfId="20" applyFont="1" applyFill="1" applyBorder="1" applyAlignment="1">
      <alignment horizontal="left" vertical="top"/>
      <protection/>
    </xf>
    <xf numFmtId="4" fontId="6" fillId="4" borderId="1" xfId="20" applyNumberFormat="1" applyFont="1" applyFill="1" applyBorder="1">
      <alignment/>
      <protection/>
    </xf>
    <xf numFmtId="0" fontId="1" fillId="2" borderId="6" xfId="20" applyFill="1" applyBorder="1">
      <alignment/>
      <protection/>
    </xf>
    <xf numFmtId="0" fontId="1" fillId="3" borderId="4" xfId="20" applyFill="1" applyBorder="1">
      <alignment/>
      <protection/>
    </xf>
    <xf numFmtId="0" fontId="7" fillId="5" borderId="1" xfId="20" applyFont="1" applyFill="1" applyBorder="1" applyAlignment="1">
      <alignment horizontal="left" vertical="justify"/>
      <protection/>
    </xf>
    <xf numFmtId="0" fontId="5" fillId="5" borderId="1" xfId="20" applyFont="1" applyFill="1" applyBorder="1" applyAlignment="1">
      <alignment horizontal="left" vertical="justify"/>
      <protection/>
    </xf>
    <xf numFmtId="0" fontId="9" fillId="5" borderId="1" xfId="20" applyFont="1" applyFill="1" applyBorder="1" applyAlignment="1">
      <alignment horizontal="left" vertical="top"/>
      <protection/>
    </xf>
    <xf numFmtId="0" fontId="8" fillId="6" borderId="1" xfId="20" applyFont="1" applyFill="1" applyBorder="1" applyAlignment="1">
      <alignment horizontal="left" vertical="top"/>
      <protection/>
    </xf>
    <xf numFmtId="4" fontId="8" fillId="6" borderId="1" xfId="20" applyNumberFormat="1" applyFont="1" applyFill="1" applyBorder="1">
      <alignment/>
      <protection/>
    </xf>
    <xf numFmtId="4" fontId="11" fillId="0" borderId="1" xfId="20" applyNumberFormat="1" applyFont="1" applyBorder="1">
      <alignment/>
      <protection/>
    </xf>
    <xf numFmtId="0" fontId="5" fillId="6" borderId="2" xfId="20" applyFont="1" applyFill="1" applyBorder="1" applyAlignment="1">
      <alignment vertical="center" wrapText="1" shrinkToFit="1"/>
      <protection/>
    </xf>
    <xf numFmtId="0" fontId="5" fillId="6" borderId="2" xfId="20" applyFont="1" applyFill="1" applyBorder="1" applyAlignment="1">
      <alignment horizontal="center" vertical="center"/>
      <protection/>
    </xf>
    <xf numFmtId="0" fontId="1" fillId="0" borderId="0" xfId="20" applyFont="1">
      <alignment/>
      <protection/>
    </xf>
    <xf numFmtId="0" fontId="6" fillId="4" borderId="1" xfId="20" applyFont="1" applyFill="1" applyBorder="1" applyAlignment="1">
      <alignment horizontal="left" vertical="center"/>
      <protection/>
    </xf>
    <xf numFmtId="4" fontId="6" fillId="4" borderId="1" xfId="20" applyNumberFormat="1" applyFont="1" applyFill="1" applyBorder="1" applyAlignment="1">
      <alignment vertical="center"/>
      <protection/>
    </xf>
    <xf numFmtId="4" fontId="11" fillId="0" borderId="1" xfId="20" applyNumberFormat="1" applyFont="1" applyBorder="1">
      <alignment/>
      <protection/>
    </xf>
    <xf numFmtId="0" fontId="6" fillId="7" borderId="1" xfId="20" applyFont="1" applyFill="1" applyBorder="1" applyAlignment="1">
      <alignment horizontal="left" vertical="top"/>
      <protection/>
    </xf>
    <xf numFmtId="4" fontId="6" fillId="7" borderId="1" xfId="20" applyNumberFormat="1" applyFont="1" applyFill="1" applyBorder="1">
      <alignment/>
      <protection/>
    </xf>
    <xf numFmtId="0" fontId="6" fillId="7" borderId="1" xfId="20" applyFont="1" applyFill="1" applyBorder="1" applyAlignment="1">
      <alignment horizontal="left" vertical="center"/>
      <protection/>
    </xf>
    <xf numFmtId="4" fontId="6" fillId="7" borderId="1" xfId="20" applyNumberFormat="1" applyFont="1" applyFill="1" applyBorder="1" applyAlignment="1">
      <alignment vertical="center"/>
      <protection/>
    </xf>
    <xf numFmtId="0" fontId="6" fillId="7" borderId="1" xfId="20" applyFont="1" applyFill="1" applyBorder="1" applyAlignment="1">
      <alignment horizontal="left" vertical="top"/>
      <protection/>
    </xf>
    <xf numFmtId="4" fontId="6" fillId="7" borderId="1" xfId="20" applyNumberFormat="1" applyFont="1" applyFill="1" applyBorder="1">
      <alignment/>
      <protection/>
    </xf>
    <xf numFmtId="0" fontId="5" fillId="5" borderId="1" xfId="20" applyFont="1" applyFill="1" applyBorder="1" applyAlignment="1">
      <alignment horizontal="left" vertical="top"/>
      <protection/>
    </xf>
    <xf numFmtId="0" fontId="7" fillId="5" borderId="1" xfId="20" applyFont="1" applyFill="1" applyBorder="1" applyAlignment="1">
      <alignment horizontal="left" vertical="center"/>
      <protection/>
    </xf>
    <xf numFmtId="0" fontId="7" fillId="5" borderId="1" xfId="20" applyFont="1" applyFill="1" applyBorder="1" applyAlignment="1">
      <alignment vertical="center"/>
      <protection/>
    </xf>
    <xf numFmtId="4" fontId="7" fillId="5" borderId="1" xfId="20" applyNumberFormat="1" applyFont="1" applyFill="1" applyBorder="1" applyAlignment="1">
      <alignment vertical="center"/>
      <protection/>
    </xf>
    <xf numFmtId="1" fontId="8" fillId="0" borderId="1" xfId="20" applyNumberFormat="1" applyFont="1" applyBorder="1" applyAlignment="1">
      <alignment horizontal="left" vertical="top"/>
      <protection/>
    </xf>
    <xf numFmtId="4" fontId="8" fillId="0" borderId="1" xfId="20" applyNumberFormat="1" applyFont="1" applyBorder="1" applyAlignment="1">
      <alignment wrapText="1"/>
      <protection/>
    </xf>
    <xf numFmtId="4" fontId="8" fillId="0" borderId="1" xfId="20" applyNumberFormat="1" applyFont="1" applyBorder="1" applyAlignment="1">
      <alignment wrapText="1"/>
      <protection/>
    </xf>
    <xf numFmtId="4" fontId="5" fillId="6" borderId="1" xfId="20" applyNumberFormat="1" applyFont="1" applyFill="1" applyBorder="1">
      <alignment/>
      <protection/>
    </xf>
    <xf numFmtId="0" fontId="14" fillId="0" borderId="0" xfId="20" applyFont="1">
      <alignment/>
      <protection/>
    </xf>
    <xf numFmtId="0" fontId="1" fillId="0" borderId="0" xfId="20" applyFont="1" applyAlignment="1">
      <alignment wrapText="1"/>
      <protection/>
    </xf>
    <xf numFmtId="0" fontId="9" fillId="0" borderId="0" xfId="20" applyFont="1" applyAlignment="1">
      <alignment wrapText="1"/>
      <protection/>
    </xf>
    <xf numFmtId="0" fontId="5" fillId="0" borderId="0" xfId="20" applyFont="1" applyAlignment="1">
      <alignment horizontal="center" wrapText="1"/>
      <protection/>
    </xf>
    <xf numFmtId="0" fontId="10" fillId="0" borderId="0" xfId="20" applyFont="1" applyAlignment="1">
      <alignment horizontal="center" wrapText="1"/>
      <protection/>
    </xf>
    <xf numFmtId="0" fontId="10" fillId="0" borderId="0" xfId="20" applyFont="1" applyAlignment="1">
      <alignment horizontal="center"/>
      <protection/>
    </xf>
    <xf numFmtId="0" fontId="7" fillId="6" borderId="7" xfId="20" applyFont="1" applyFill="1" applyBorder="1" applyAlignment="1">
      <alignment horizontal="center" vertical="center" wrapText="1"/>
      <protection/>
    </xf>
    <xf numFmtId="0" fontId="10" fillId="0" borderId="0" xfId="20" applyFont="1">
      <alignment/>
      <protection/>
    </xf>
    <xf numFmtId="0" fontId="10" fillId="0" borderId="8" xfId="20" applyFont="1" applyBorder="1">
      <alignment/>
      <protection/>
    </xf>
    <xf numFmtId="4" fontId="10" fillId="0" borderId="1" xfId="20" applyNumberFormat="1" applyFont="1" applyBorder="1">
      <alignment/>
      <protection/>
    </xf>
    <xf numFmtId="4" fontId="10" fillId="0" borderId="8" xfId="20" applyNumberFormat="1" applyFont="1" applyBorder="1">
      <alignment/>
      <protection/>
    </xf>
    <xf numFmtId="4" fontId="10" fillId="0" borderId="5" xfId="20" applyNumberFormat="1" applyFont="1" applyBorder="1">
      <alignment/>
      <protection/>
    </xf>
    <xf numFmtId="4" fontId="10" fillId="0" borderId="0" xfId="20" applyNumberFormat="1" applyFont="1">
      <alignment/>
      <protection/>
    </xf>
    <xf numFmtId="0" fontId="1" fillId="0" borderId="0" xfId="20" applyAlignment="1">
      <alignment horizontal="center"/>
      <protection/>
    </xf>
    <xf numFmtId="0" fontId="1" fillId="0" borderId="0" xfId="20" applyFont="1" applyAlignment="1">
      <alignment horizontal="left"/>
      <protection/>
    </xf>
    <xf numFmtId="0" fontId="5" fillId="6" borderId="5" xfId="20" applyFont="1" applyFill="1" applyBorder="1" applyAlignment="1">
      <alignment horizontal="center" vertical="center" wrapText="1"/>
      <protection/>
    </xf>
    <xf numFmtId="0" fontId="5" fillId="6" borderId="9" xfId="20" applyFont="1" applyFill="1" applyBorder="1" applyAlignment="1">
      <alignment horizontal="center" vertical="center" wrapText="1"/>
      <protection/>
    </xf>
    <xf numFmtId="0" fontId="7" fillId="6" borderId="9" xfId="20" applyFont="1" applyFill="1" applyBorder="1" applyAlignment="1">
      <alignment horizontal="center" vertical="center" wrapText="1"/>
      <protection/>
    </xf>
    <xf numFmtId="0" fontId="15" fillId="0" borderId="0" xfId="20" applyFont="1">
      <alignment/>
      <protection/>
    </xf>
    <xf numFmtId="0" fontId="2" fillId="2" borderId="6" xfId="20" applyFont="1" applyFill="1" applyBorder="1">
      <alignment/>
      <protection/>
    </xf>
    <xf numFmtId="0" fontId="3" fillId="3" borderId="10" xfId="20" applyFont="1" applyFill="1" applyBorder="1">
      <alignment/>
      <protection/>
    </xf>
    <xf numFmtId="4" fontId="4" fillId="3" borderId="11" xfId="20" applyNumberFormat="1" applyFont="1" applyFill="1" applyBorder="1">
      <alignment/>
      <protection/>
    </xf>
    <xf numFmtId="4" fontId="2" fillId="2" borderId="6" xfId="20" applyNumberFormat="1" applyFont="1" applyFill="1" applyBorder="1">
      <alignment/>
      <protection/>
    </xf>
    <xf numFmtId="4" fontId="1" fillId="8" borderId="11" xfId="20" applyNumberFormat="1" applyFill="1" applyBorder="1">
      <alignment/>
      <protection/>
    </xf>
    <xf numFmtId="0" fontId="5" fillId="6" borderId="12" xfId="20" applyFont="1" applyFill="1" applyBorder="1" applyAlignment="1">
      <alignment vertical="center" wrapText="1" shrinkToFit="1"/>
      <protection/>
    </xf>
    <xf numFmtId="0" fontId="5" fillId="6" borderId="12" xfId="20" applyFont="1" applyFill="1" applyBorder="1" applyAlignment="1">
      <alignment horizontal="center" vertical="center"/>
      <protection/>
    </xf>
    <xf numFmtId="0" fontId="1" fillId="0" borderId="1" xfId="20" applyFont="1" applyBorder="1" applyAlignment="1">
      <alignment horizontal="center"/>
      <protection/>
    </xf>
    <xf numFmtId="1" fontId="1" fillId="0" borderId="1" xfId="20" applyNumberFormat="1" applyBorder="1" applyAlignment="1">
      <alignment horizontal="center"/>
      <protection/>
    </xf>
    <xf numFmtId="0" fontId="1" fillId="0" borderId="1" xfId="20" applyBorder="1" applyAlignment="1">
      <alignment horizontal="center"/>
      <protection/>
    </xf>
    <xf numFmtId="0" fontId="10" fillId="4" borderId="1" xfId="20" applyFont="1" applyFill="1" applyBorder="1" applyAlignment="1">
      <alignment horizontal="center"/>
      <protection/>
    </xf>
    <xf numFmtId="1" fontId="10" fillId="4" borderId="1" xfId="20" applyNumberFormat="1" applyFont="1" applyFill="1" applyBorder="1" applyAlignment="1">
      <alignment horizontal="center"/>
      <protection/>
    </xf>
    <xf numFmtId="0" fontId="10" fillId="9" borderId="1" xfId="20" applyFont="1" applyFill="1" applyBorder="1" applyAlignment="1">
      <alignment horizontal="center"/>
      <protection/>
    </xf>
    <xf numFmtId="1" fontId="10" fillId="9" borderId="1" xfId="20" applyNumberFormat="1" applyFont="1" applyFill="1" applyBorder="1" applyAlignment="1">
      <alignment horizontal="center"/>
      <protection/>
    </xf>
    <xf numFmtId="4" fontId="1" fillId="9" borderId="1" xfId="20" applyNumberFormat="1" applyFill="1" applyBorder="1">
      <alignment/>
      <protection/>
    </xf>
    <xf numFmtId="4" fontId="1" fillId="4" borderId="1" xfId="20" applyNumberFormat="1" applyFill="1" applyBorder="1">
      <alignment/>
      <protection/>
    </xf>
    <xf numFmtId="0" fontId="5" fillId="6" borderId="7" xfId="20" applyFont="1" applyFill="1" applyBorder="1" applyAlignment="1">
      <alignment vertical="center" wrapText="1" shrinkToFit="1"/>
      <protection/>
    </xf>
    <xf numFmtId="0" fontId="5" fillId="6" borderId="7" xfId="20" applyFont="1" applyFill="1" applyBorder="1" applyAlignment="1">
      <alignment horizontal="center" vertical="center"/>
      <protection/>
    </xf>
    <xf numFmtId="0" fontId="10" fillId="0" borderId="1" xfId="20" applyFont="1" applyBorder="1">
      <alignment/>
      <protection/>
    </xf>
    <xf numFmtId="0" fontId="8" fillId="6" borderId="1" xfId="20" applyFont="1" applyFill="1" applyBorder="1">
      <alignment/>
      <protection/>
    </xf>
    <xf numFmtId="0" fontId="1" fillId="10" borderId="0" xfId="20" applyFill="1">
      <alignment/>
      <protection/>
    </xf>
    <xf numFmtId="4" fontId="10" fillId="10" borderId="0" xfId="20" applyNumberFormat="1" applyFont="1" applyFill="1">
      <alignment/>
      <protection/>
    </xf>
    <xf numFmtId="1" fontId="10" fillId="10" borderId="0" xfId="20" applyNumberFormat="1" applyFont="1" applyFill="1">
      <alignment/>
      <protection/>
    </xf>
    <xf numFmtId="0" fontId="10" fillId="10" borderId="0" xfId="20" applyFont="1" applyFill="1">
      <alignment/>
      <protection/>
    </xf>
    <xf numFmtId="1" fontId="1" fillId="0" borderId="1" xfId="20" applyNumberFormat="1" applyFont="1" applyBorder="1">
      <alignment/>
      <protection/>
    </xf>
    <xf numFmtId="1" fontId="1" fillId="0" borderId="1" xfId="20" applyNumberFormat="1" applyBorder="1">
      <alignment/>
      <protection/>
    </xf>
    <xf numFmtId="4" fontId="1" fillId="0" borderId="1" xfId="20" applyNumberFormat="1" applyFont="1" applyBorder="1">
      <alignment/>
      <protection/>
    </xf>
    <xf numFmtId="1" fontId="10" fillId="0" borderId="1" xfId="20" applyNumberFormat="1" applyFont="1" applyBorder="1">
      <alignment/>
      <protection/>
    </xf>
    <xf numFmtId="4" fontId="16" fillId="11" borderId="1" xfId="20" applyNumberFormat="1" applyFont="1" applyFill="1" applyBorder="1">
      <alignment/>
      <protection/>
    </xf>
    <xf numFmtId="1" fontId="16" fillId="11" borderId="1" xfId="20" applyNumberFormat="1" applyFont="1" applyFill="1" applyBorder="1">
      <alignment/>
      <protection/>
    </xf>
    <xf numFmtId="1" fontId="10" fillId="5" borderId="13" xfId="20" applyNumberFormat="1" applyFont="1" applyFill="1" applyBorder="1">
      <alignment/>
      <protection/>
    </xf>
    <xf numFmtId="4" fontId="16" fillId="12" borderId="14" xfId="20" applyNumberFormat="1" applyFont="1" applyFill="1" applyBorder="1">
      <alignment/>
      <protection/>
    </xf>
    <xf numFmtId="0" fontId="16" fillId="12" borderId="15" xfId="20" applyFont="1" applyFill="1" applyBorder="1">
      <alignment/>
      <protection/>
    </xf>
    <xf numFmtId="4" fontId="10" fillId="5" borderId="14" xfId="20" applyNumberFormat="1" applyFont="1" applyFill="1" applyBorder="1">
      <alignment/>
      <protection/>
    </xf>
    <xf numFmtId="1" fontId="10" fillId="5" borderId="15" xfId="20" applyNumberFormat="1" applyFont="1" applyFill="1" applyBorder="1">
      <alignment/>
      <protection/>
    </xf>
    <xf numFmtId="4" fontId="16" fillId="13" borderId="14" xfId="20" applyNumberFormat="1" applyFont="1" applyFill="1" applyBorder="1">
      <alignment/>
      <protection/>
    </xf>
    <xf numFmtId="1" fontId="16" fillId="13" borderId="15" xfId="20" applyNumberFormat="1" applyFont="1" applyFill="1" applyBorder="1">
      <alignment/>
      <protection/>
    </xf>
    <xf numFmtId="4" fontId="16" fillId="12" borderId="13" xfId="20" applyNumberFormat="1" applyFont="1" applyFill="1" applyBorder="1">
      <alignment/>
      <protection/>
    </xf>
    <xf numFmtId="1" fontId="16" fillId="12" borderId="16" xfId="20" applyNumberFormat="1" applyFont="1" applyFill="1" applyBorder="1">
      <alignment/>
      <protection/>
    </xf>
    <xf numFmtId="1" fontId="10" fillId="5" borderId="14" xfId="20" applyNumberFormat="1" applyFont="1" applyFill="1" applyBorder="1">
      <alignment/>
      <protection/>
    </xf>
    <xf numFmtId="0" fontId="10" fillId="5" borderId="15" xfId="20" applyFont="1" applyFill="1" applyBorder="1">
      <alignment/>
      <protection/>
    </xf>
    <xf numFmtId="1" fontId="16" fillId="13" borderId="14" xfId="20" applyNumberFormat="1" applyFont="1" applyFill="1" applyBorder="1">
      <alignment/>
      <protection/>
    </xf>
    <xf numFmtId="0" fontId="16" fillId="13" borderId="15" xfId="20" applyFont="1" applyFill="1" applyBorder="1">
      <alignment/>
      <protection/>
    </xf>
    <xf numFmtId="1" fontId="16" fillId="12" borderId="13" xfId="20" applyNumberFormat="1" applyFont="1" applyFill="1" applyBorder="1">
      <alignment/>
      <protection/>
    </xf>
    <xf numFmtId="0" fontId="16" fillId="12" borderId="16" xfId="20" applyFont="1" applyFill="1" applyBorder="1">
      <alignment/>
      <protection/>
    </xf>
    <xf numFmtId="0" fontId="10" fillId="5" borderId="16" xfId="20" applyFont="1" applyFill="1" applyBorder="1">
      <alignment/>
      <protection/>
    </xf>
    <xf numFmtId="0" fontId="16" fillId="13" borderId="14" xfId="20" applyFont="1" applyFill="1" applyBorder="1">
      <alignment/>
      <protection/>
    </xf>
    <xf numFmtId="0" fontId="16" fillId="12" borderId="13" xfId="20" applyFont="1" applyFill="1" applyBorder="1">
      <alignment/>
      <protection/>
    </xf>
    <xf numFmtId="0" fontId="1" fillId="12" borderId="16" xfId="20" applyFill="1" applyBorder="1">
      <alignment/>
      <protection/>
    </xf>
    <xf numFmtId="0" fontId="1" fillId="5" borderId="15" xfId="20" applyFill="1" applyBorder="1">
      <alignment/>
      <protection/>
    </xf>
    <xf numFmtId="0" fontId="1" fillId="13" borderId="15" xfId="20" applyFill="1" applyBorder="1">
      <alignment/>
      <protection/>
    </xf>
    <xf numFmtId="0" fontId="1" fillId="12" borderId="15" xfId="20" applyFill="1" applyBorder="1">
      <alignment/>
      <protection/>
    </xf>
    <xf numFmtId="4" fontId="16" fillId="11" borderId="17" xfId="20" applyNumberFormat="1" applyFont="1" applyFill="1" applyBorder="1">
      <alignment/>
      <protection/>
    </xf>
    <xf numFmtId="0" fontId="1" fillId="11" borderId="18" xfId="20" applyFill="1" applyBorder="1">
      <alignment/>
      <protection/>
    </xf>
    <xf numFmtId="4" fontId="17" fillId="11" borderId="1" xfId="20" applyNumberFormat="1" applyFont="1" applyFill="1" applyBorder="1">
      <alignment/>
      <protection/>
    </xf>
    <xf numFmtId="4" fontId="17" fillId="12" borderId="1" xfId="20" applyNumberFormat="1" applyFont="1" applyFill="1" applyBorder="1">
      <alignment/>
      <protection/>
    </xf>
    <xf numFmtId="4" fontId="17" fillId="13" borderId="1" xfId="20" applyNumberFormat="1" applyFont="1" applyFill="1" applyBorder="1">
      <alignment/>
      <protection/>
    </xf>
    <xf numFmtId="4" fontId="1" fillId="5" borderId="1" xfId="20" applyNumberFormat="1" applyFill="1" applyBorder="1">
      <alignment/>
      <protection/>
    </xf>
    <xf numFmtId="4" fontId="1" fillId="10" borderId="1" xfId="20" applyNumberFormat="1" applyFill="1" applyBorder="1">
      <alignment/>
      <protection/>
    </xf>
    <xf numFmtId="4" fontId="10" fillId="10" borderId="1" xfId="20" applyNumberFormat="1" applyFont="1" applyFill="1" applyBorder="1">
      <alignment/>
      <protection/>
    </xf>
    <xf numFmtId="4" fontId="16" fillId="12" borderId="1" xfId="20" applyNumberFormat="1" applyFont="1" applyFill="1" applyBorder="1">
      <alignment/>
      <protection/>
    </xf>
    <xf numFmtId="4" fontId="16" fillId="13" borderId="1" xfId="20" applyNumberFormat="1" applyFont="1" applyFill="1" applyBorder="1">
      <alignment/>
      <protection/>
    </xf>
    <xf numFmtId="4" fontId="10" fillId="5" borderId="1" xfId="20" applyNumberFormat="1" applyFont="1" applyFill="1" applyBorder="1">
      <alignment/>
      <protection/>
    </xf>
    <xf numFmtId="4" fontId="1" fillId="0" borderId="11" xfId="20" applyNumberFormat="1" applyBorder="1">
      <alignment/>
      <protection/>
    </xf>
    <xf numFmtId="1" fontId="10" fillId="6" borderId="0" xfId="20" applyNumberFormat="1" applyFont="1" applyFill="1">
      <alignment/>
      <protection/>
    </xf>
    <xf numFmtId="4" fontId="10" fillId="6" borderId="1" xfId="20" applyNumberFormat="1" applyFont="1" applyFill="1" applyBorder="1">
      <alignment/>
      <protection/>
    </xf>
    <xf numFmtId="1" fontId="10" fillId="10" borderId="13" xfId="20" applyNumberFormat="1" applyFont="1" applyFill="1" applyBorder="1">
      <alignment/>
      <protection/>
    </xf>
    <xf numFmtId="0" fontId="10" fillId="10" borderId="16" xfId="20" applyFont="1" applyFill="1" applyBorder="1">
      <alignment/>
      <protection/>
    </xf>
    <xf numFmtId="1" fontId="10" fillId="6" borderId="1" xfId="20" applyNumberFormat="1" applyFont="1" applyFill="1" applyBorder="1">
      <alignment/>
      <protection/>
    </xf>
    <xf numFmtId="1" fontId="10" fillId="10" borderId="1" xfId="20" applyNumberFormat="1" applyFont="1" applyFill="1" applyBorder="1">
      <alignment/>
      <protection/>
    </xf>
    <xf numFmtId="1" fontId="1" fillId="6" borderId="1" xfId="20" applyNumberFormat="1" applyFont="1" applyFill="1" applyBorder="1">
      <alignment/>
      <protection/>
    </xf>
    <xf numFmtId="4" fontId="1" fillId="6" borderId="1" xfId="20" applyNumberFormat="1" applyFont="1" applyFill="1" applyBorder="1">
      <alignment/>
      <protection/>
    </xf>
    <xf numFmtId="4" fontId="9" fillId="6" borderId="1" xfId="20" applyNumberFormat="1" applyFont="1" applyFill="1" applyBorder="1">
      <alignment/>
      <protection/>
    </xf>
    <xf numFmtId="0" fontId="9" fillId="6" borderId="1" xfId="20" applyFont="1" applyFill="1" applyBorder="1" applyAlignment="1">
      <alignment horizontal="right" vertical="justify"/>
      <protection/>
    </xf>
    <xf numFmtId="0" fontId="5" fillId="6" borderId="1" xfId="20" applyFont="1" applyFill="1" applyBorder="1" applyAlignment="1">
      <alignment horizontal="right" vertical="top"/>
      <protection/>
    </xf>
    <xf numFmtId="0" fontId="7" fillId="6" borderId="7" xfId="20" applyFont="1" applyFill="1" applyBorder="1" applyAlignment="1">
      <alignment horizontal="center" vertical="center" wrapText="1"/>
      <protection/>
    </xf>
    <xf numFmtId="0" fontId="8" fillId="5" borderId="1" xfId="20" applyFont="1" applyFill="1" applyBorder="1">
      <alignment/>
      <protection/>
    </xf>
    <xf numFmtId="0" fontId="7" fillId="6" borderId="1" xfId="20" applyFont="1" applyFill="1" applyBorder="1" applyAlignment="1">
      <alignment wrapText="1"/>
      <protection/>
    </xf>
    <xf numFmtId="0" fontId="8" fillId="14" borderId="1" xfId="20" applyFont="1" applyFill="1" applyBorder="1" applyAlignment="1">
      <alignment horizontal="left" vertical="justify"/>
      <protection/>
    </xf>
    <xf numFmtId="4" fontId="8" fillId="14" borderId="1" xfId="20" applyNumberFormat="1" applyFont="1" applyFill="1" applyBorder="1">
      <alignment/>
      <protection/>
    </xf>
    <xf numFmtId="4" fontId="11" fillId="14" borderId="1" xfId="20" applyNumberFormat="1" applyFont="1" applyFill="1" applyBorder="1">
      <alignment/>
      <protection/>
    </xf>
    <xf numFmtId="1" fontId="10" fillId="5" borderId="1" xfId="20" applyNumberFormat="1" applyFont="1" applyFill="1" applyBorder="1">
      <alignment/>
      <protection/>
    </xf>
    <xf numFmtId="4" fontId="1" fillId="15" borderId="1" xfId="20" applyNumberFormat="1" applyFont="1" applyFill="1" applyBorder="1">
      <alignment/>
      <protection/>
    </xf>
    <xf numFmtId="4" fontId="10" fillId="14" borderId="1" xfId="20" applyNumberFormat="1" applyFont="1" applyFill="1" applyBorder="1">
      <alignment/>
      <protection/>
    </xf>
    <xf numFmtId="4" fontId="1" fillId="14" borderId="1" xfId="20" applyNumberFormat="1" applyFont="1" applyFill="1" applyBorder="1">
      <alignment/>
      <protection/>
    </xf>
    <xf numFmtId="4" fontId="1" fillId="14" borderId="1" xfId="20" applyNumberFormat="1" applyFill="1" applyBorder="1">
      <alignment/>
      <protection/>
    </xf>
    <xf numFmtId="0" fontId="7" fillId="4" borderId="5" xfId="20" applyFont="1" applyFill="1" applyBorder="1">
      <alignment/>
      <protection/>
    </xf>
    <xf numFmtId="0" fontId="7" fillId="7" borderId="1" xfId="20" applyFont="1" applyFill="1" applyBorder="1">
      <alignment/>
      <protection/>
    </xf>
    <xf numFmtId="0" fontId="7" fillId="7" borderId="1" xfId="20" applyFont="1" applyFill="1" applyBorder="1" applyAlignment="1">
      <alignment vertical="center" wrapText="1"/>
      <protection/>
    </xf>
    <xf numFmtId="0" fontId="8" fillId="6" borderId="1" xfId="20" applyFont="1" applyFill="1" applyBorder="1">
      <alignment/>
      <protection/>
    </xf>
    <xf numFmtId="0" fontId="7" fillId="4" borderId="1" xfId="20" applyFont="1" applyFill="1" applyBorder="1" applyAlignment="1">
      <alignment vertical="center" wrapText="1"/>
      <protection/>
    </xf>
    <xf numFmtId="0" fontId="7" fillId="4" borderId="1" xfId="20" applyFont="1" applyFill="1" applyBorder="1">
      <alignment/>
      <protection/>
    </xf>
    <xf numFmtId="0" fontId="8" fillId="14" borderId="1" xfId="20" applyFont="1" applyFill="1" applyBorder="1">
      <alignment/>
      <protection/>
    </xf>
    <xf numFmtId="0" fontId="13" fillId="4" borderId="1" xfId="20" applyFont="1" applyFill="1" applyBorder="1">
      <alignment/>
      <protection/>
    </xf>
    <xf numFmtId="0" fontId="13" fillId="9" borderId="1" xfId="20" applyFont="1" applyFill="1" applyBorder="1">
      <alignment/>
      <protection/>
    </xf>
    <xf numFmtId="0" fontId="11" fillId="0" borderId="1" xfId="20" applyFont="1" applyBorder="1">
      <alignment/>
      <protection/>
    </xf>
    <xf numFmtId="0" fontId="13" fillId="0" borderId="1" xfId="20" applyFont="1" applyBorder="1">
      <alignment/>
      <protection/>
    </xf>
    <xf numFmtId="0" fontId="13" fillId="10" borderId="1" xfId="20" applyFont="1" applyFill="1" applyBorder="1">
      <alignment/>
      <protection/>
    </xf>
    <xf numFmtId="0" fontId="13" fillId="6" borderId="1" xfId="20" applyFont="1" applyFill="1" applyBorder="1">
      <alignment/>
      <protection/>
    </xf>
    <xf numFmtId="0" fontId="13" fillId="0" borderId="16" xfId="20" applyFont="1" applyBorder="1">
      <alignment/>
      <protection/>
    </xf>
    <xf numFmtId="0" fontId="11" fillId="0" borderId="16" xfId="20" applyFont="1" applyBorder="1">
      <alignment/>
      <protection/>
    </xf>
    <xf numFmtId="1" fontId="13" fillId="0" borderId="1" xfId="20" applyNumberFormat="1" applyFont="1" applyBorder="1">
      <alignment/>
      <protection/>
    </xf>
    <xf numFmtId="1" fontId="11" fillId="0" borderId="1" xfId="20" applyNumberFormat="1" applyFont="1" applyBorder="1">
      <alignment/>
      <protection/>
    </xf>
    <xf numFmtId="1" fontId="13" fillId="10" borderId="0" xfId="20" applyNumberFormat="1" applyFont="1" applyFill="1">
      <alignment/>
      <protection/>
    </xf>
    <xf numFmtId="1" fontId="13" fillId="5" borderId="16" xfId="20" applyNumberFormat="1" applyFont="1" applyFill="1" applyBorder="1">
      <alignment/>
      <protection/>
    </xf>
    <xf numFmtId="0" fontId="13" fillId="10" borderId="0" xfId="20" applyFont="1" applyFill="1">
      <alignment/>
      <protection/>
    </xf>
    <xf numFmtId="0" fontId="13" fillId="5" borderId="16" xfId="20" applyFont="1" applyFill="1" applyBorder="1">
      <alignment/>
      <protection/>
    </xf>
    <xf numFmtId="0" fontId="13" fillId="10" borderId="16" xfId="20" applyFont="1" applyFill="1" applyBorder="1">
      <alignment/>
      <protection/>
    </xf>
    <xf numFmtId="1" fontId="13" fillId="5" borderId="1" xfId="20" applyNumberFormat="1" applyFont="1" applyFill="1" applyBorder="1">
      <alignment/>
      <protection/>
    </xf>
    <xf numFmtId="1" fontId="18" fillId="12" borderId="16" xfId="20" applyNumberFormat="1" applyFont="1" applyFill="1" applyBorder="1">
      <alignment/>
      <protection/>
    </xf>
    <xf numFmtId="1" fontId="18" fillId="13" borderId="15" xfId="20" applyNumberFormat="1" applyFont="1" applyFill="1" applyBorder="1">
      <alignment/>
      <protection/>
    </xf>
    <xf numFmtId="1" fontId="13" fillId="5" borderId="15" xfId="20" applyNumberFormat="1" applyFont="1" applyFill="1" applyBorder="1">
      <alignment/>
      <protection/>
    </xf>
    <xf numFmtId="1" fontId="13" fillId="5" borderId="13" xfId="20" applyNumberFormat="1" applyFont="1" applyFill="1" applyBorder="1">
      <alignment/>
      <protection/>
    </xf>
    <xf numFmtId="1" fontId="18" fillId="13" borderId="13" xfId="20" applyNumberFormat="1" applyFont="1" applyFill="1" applyBorder="1">
      <alignment/>
      <protection/>
    </xf>
    <xf numFmtId="0" fontId="18" fillId="13" borderId="16" xfId="20" applyFont="1" applyFill="1" applyBorder="1">
      <alignment/>
      <protection/>
    </xf>
    <xf numFmtId="1" fontId="13" fillId="5" borderId="14" xfId="20" applyNumberFormat="1" applyFont="1" applyFill="1" applyBorder="1">
      <alignment/>
      <protection/>
    </xf>
    <xf numFmtId="0" fontId="13" fillId="5" borderId="15" xfId="20" applyFont="1" applyFill="1" applyBorder="1">
      <alignment/>
      <protection/>
    </xf>
    <xf numFmtId="1" fontId="18" fillId="12" borderId="13" xfId="20" applyNumberFormat="1" applyFont="1" applyFill="1" applyBorder="1">
      <alignment/>
      <protection/>
    </xf>
    <xf numFmtId="0" fontId="18" fillId="12" borderId="16" xfId="20" applyFont="1" applyFill="1" applyBorder="1">
      <alignment/>
      <protection/>
    </xf>
    <xf numFmtId="1" fontId="18" fillId="13" borderId="14" xfId="20" applyNumberFormat="1" applyFont="1" applyFill="1" applyBorder="1">
      <alignment/>
      <protection/>
    </xf>
    <xf numFmtId="0" fontId="18" fillId="13" borderId="15" xfId="20" applyFont="1" applyFill="1" applyBorder="1">
      <alignment/>
      <protection/>
    </xf>
    <xf numFmtId="1" fontId="13" fillId="14" borderId="1" xfId="20" applyNumberFormat="1" applyFont="1" applyFill="1" applyBorder="1">
      <alignment/>
      <protection/>
    </xf>
    <xf numFmtId="0" fontId="13" fillId="14" borderId="1" xfId="20" applyFont="1" applyFill="1" applyBorder="1">
      <alignment/>
      <protection/>
    </xf>
    <xf numFmtId="1" fontId="11" fillId="14" borderId="1" xfId="20" applyNumberFormat="1" applyFont="1" applyFill="1" applyBorder="1">
      <alignment/>
      <protection/>
    </xf>
    <xf numFmtId="0" fontId="19" fillId="0" borderId="0" xfId="20" applyFont="1">
      <alignment/>
      <protection/>
    </xf>
    <xf numFmtId="0" fontId="8" fillId="6" borderId="1" xfId="20" applyFont="1" applyFill="1" applyBorder="1" applyAlignment="1">
      <alignment wrapText="1"/>
      <protection/>
    </xf>
    <xf numFmtId="0" fontId="9" fillId="14" borderId="1" xfId="20" applyFont="1" applyFill="1" applyBorder="1" applyAlignment="1">
      <alignment horizontal="left" vertical="top"/>
      <protection/>
    </xf>
    <xf numFmtId="0" fontId="8" fillId="14" borderId="1" xfId="20" applyFont="1" applyFill="1" applyBorder="1" applyAlignment="1">
      <alignment wrapText="1"/>
      <protection/>
    </xf>
    <xf numFmtId="4" fontId="9" fillId="14" borderId="1" xfId="20" applyNumberFormat="1" applyFont="1" applyFill="1" applyBorder="1">
      <alignment/>
      <protection/>
    </xf>
    <xf numFmtId="1" fontId="13" fillId="10" borderId="1" xfId="20" applyNumberFormat="1" applyFont="1" applyFill="1" applyBorder="1">
      <alignment/>
      <protection/>
    </xf>
    <xf numFmtId="1" fontId="1" fillId="14" borderId="1" xfId="20" applyNumberFormat="1" applyFont="1" applyFill="1" applyBorder="1">
      <alignment/>
      <protection/>
    </xf>
    <xf numFmtId="0" fontId="11" fillId="14" borderId="1" xfId="20" applyFont="1" applyFill="1" applyBorder="1">
      <alignment/>
      <protection/>
    </xf>
    <xf numFmtId="1" fontId="1" fillId="14" borderId="1" xfId="20" applyNumberFormat="1" applyFill="1" applyBorder="1">
      <alignment/>
      <protection/>
    </xf>
    <xf numFmtId="0" fontId="11" fillId="14" borderId="16" xfId="20" applyFont="1" applyFill="1" applyBorder="1">
      <alignment/>
      <protection/>
    </xf>
    <xf numFmtId="0" fontId="8" fillId="14" borderId="1" xfId="20" applyFont="1" applyFill="1" applyBorder="1" applyAlignment="1">
      <alignment horizontal="left" vertical="top"/>
      <protection/>
    </xf>
    <xf numFmtId="0" fontId="1" fillId="14" borderId="1" xfId="20" applyFill="1" applyBorder="1">
      <alignment/>
      <protection/>
    </xf>
    <xf numFmtId="1" fontId="10" fillId="14" borderId="19" xfId="20" applyNumberFormat="1" applyFont="1" applyFill="1" applyBorder="1">
      <alignment/>
      <protection/>
    </xf>
    <xf numFmtId="1" fontId="1" fillId="14" borderId="1" xfId="20" applyNumberFormat="1" applyFont="1" applyFill="1" applyBorder="1" applyAlignment="1">
      <alignment horizontal="right"/>
      <protection/>
    </xf>
    <xf numFmtId="2" fontId="1" fillId="14" borderId="1" xfId="20" applyNumberFormat="1" applyFill="1" applyBorder="1">
      <alignment/>
      <protection/>
    </xf>
    <xf numFmtId="0" fontId="13" fillId="14" borderId="16" xfId="20" applyFont="1" applyFill="1" applyBorder="1">
      <alignment/>
      <protection/>
    </xf>
    <xf numFmtId="0" fontId="7" fillId="14" borderId="1" xfId="20" applyFont="1" applyFill="1" applyBorder="1">
      <alignment/>
      <protection/>
    </xf>
    <xf numFmtId="0" fontId="8" fillId="14" borderId="1" xfId="20" applyFont="1" applyFill="1" applyBorder="1">
      <alignment/>
      <protection/>
    </xf>
    <xf numFmtId="1" fontId="1" fillId="0" borderId="1" xfId="20" applyNumberFormat="1" applyFont="1" applyBorder="1" applyAlignment="1">
      <alignment horizontal="center"/>
      <protection/>
    </xf>
    <xf numFmtId="0" fontId="11" fillId="0" borderId="1" xfId="20" applyFont="1" applyBorder="1" applyAlignment="1">
      <alignment wrapText="1"/>
      <protection/>
    </xf>
    <xf numFmtId="0" fontId="7" fillId="16" borderId="1" xfId="20" applyFont="1" applyFill="1" applyBorder="1" applyAlignment="1">
      <alignment horizontal="left" vertical="top"/>
      <protection/>
    </xf>
    <xf numFmtId="0" fontId="7" fillId="16" borderId="1" xfId="20" applyFont="1" applyFill="1" applyBorder="1">
      <alignment/>
      <protection/>
    </xf>
    <xf numFmtId="4" fontId="7" fillId="16" borderId="1" xfId="20" applyNumberFormat="1" applyFont="1" applyFill="1" applyBorder="1">
      <alignment/>
      <protection/>
    </xf>
    <xf numFmtId="0" fontId="8" fillId="17" borderId="1" xfId="20" applyFont="1" applyFill="1" applyBorder="1" applyAlignment="1">
      <alignment horizontal="left" vertical="top"/>
      <protection/>
    </xf>
    <xf numFmtId="0" fontId="8" fillId="17" borderId="1" xfId="20" applyFont="1" applyFill="1" applyBorder="1">
      <alignment/>
      <protection/>
    </xf>
    <xf numFmtId="4" fontId="8" fillId="17" borderId="1" xfId="20" applyNumberFormat="1" applyFont="1" applyFill="1" applyBorder="1">
      <alignment/>
      <protection/>
    </xf>
    <xf numFmtId="0" fontId="7" fillId="17" borderId="1" xfId="20" applyFont="1" applyFill="1" applyBorder="1" applyAlignment="1">
      <alignment horizontal="left" vertical="top"/>
      <protection/>
    </xf>
    <xf numFmtId="0" fontId="7" fillId="17" borderId="1" xfId="20" applyFont="1" applyFill="1" applyBorder="1">
      <alignment/>
      <protection/>
    </xf>
    <xf numFmtId="4" fontId="7" fillId="17" borderId="1" xfId="20" applyNumberFormat="1" applyFont="1" applyFill="1" applyBorder="1">
      <alignment/>
      <protection/>
    </xf>
    <xf numFmtId="0" fontId="8" fillId="17" borderId="1" xfId="20" applyFont="1" applyFill="1" applyBorder="1" applyAlignment="1">
      <alignment horizontal="left" vertical="top"/>
      <protection/>
    </xf>
    <xf numFmtId="4" fontId="8" fillId="17" borderId="1" xfId="20" applyNumberFormat="1" applyFont="1" applyFill="1" applyBorder="1" applyAlignment="1">
      <alignment wrapText="1"/>
      <protection/>
    </xf>
    <xf numFmtId="4" fontId="8" fillId="14" borderId="1" xfId="20" applyNumberFormat="1" applyFont="1" applyFill="1" applyBorder="1">
      <alignment/>
      <protection/>
    </xf>
    <xf numFmtId="4" fontId="11" fillId="0" borderId="1" xfId="0" applyNumberFormat="1" applyFont="1" applyBorder="1"/>
    <xf numFmtId="4" fontId="8" fillId="0" borderId="1" xfId="0" applyNumberFormat="1" applyFont="1" applyBorder="1"/>
    <xf numFmtId="4" fontId="9" fillId="14" borderId="1" xfId="0" applyNumberFormat="1" applyFont="1" applyFill="1" applyBorder="1"/>
    <xf numFmtId="4" fontId="8" fillId="14" borderId="1" xfId="0" applyNumberFormat="1" applyFont="1" applyFill="1" applyBorder="1"/>
    <xf numFmtId="4" fontId="8" fillId="6" borderId="1" xfId="0" applyNumberFormat="1" applyFont="1" applyFill="1" applyBorder="1"/>
    <xf numFmtId="4" fontId="11" fillId="14" borderId="1" xfId="0" applyNumberFormat="1" applyFont="1" applyFill="1" applyBorder="1"/>
    <xf numFmtId="4" fontId="0" fillId="0" borderId="1" xfId="0" applyNumberFormat="1" applyBorder="1"/>
    <xf numFmtId="4" fontId="0" fillId="14" borderId="1" xfId="0" applyNumberFormat="1" applyFill="1" applyBorder="1"/>
    <xf numFmtId="0" fontId="8" fillId="18" borderId="1" xfId="20" applyFont="1" applyFill="1" applyBorder="1" applyAlignment="1">
      <alignment horizontal="left" vertical="top"/>
      <protection/>
    </xf>
    <xf numFmtId="0" fontId="8" fillId="18" borderId="1" xfId="20" applyFont="1" applyFill="1" applyBorder="1">
      <alignment/>
      <protection/>
    </xf>
    <xf numFmtId="4" fontId="8" fillId="18" borderId="1" xfId="0" applyNumberFormat="1" applyFont="1" applyFill="1" applyBorder="1"/>
    <xf numFmtId="0" fontId="8" fillId="0" borderId="1" xfId="20" applyFont="1" applyBorder="1" applyAlignment="1">
      <alignment vertical="top"/>
      <protection/>
    </xf>
    <xf numFmtId="0" fontId="11" fillId="0" borderId="1" xfId="20" applyFont="1" applyBorder="1" applyAlignment="1">
      <alignment vertical="top"/>
      <protection/>
    </xf>
    <xf numFmtId="1" fontId="11" fillId="14" borderId="1" xfId="20" applyNumberFormat="1" applyFont="1" applyFill="1" applyBorder="1" applyAlignment="1">
      <alignment vertical="top"/>
      <protection/>
    </xf>
    <xf numFmtId="4" fontId="1" fillId="0" borderId="1" xfId="20" applyNumberFormat="1" applyFont="1" applyBorder="1" applyAlignment="1">
      <alignment wrapText="1"/>
      <protection/>
    </xf>
    <xf numFmtId="4" fontId="1" fillId="0" borderId="1" xfId="0" applyNumberFormat="1" applyFont="1" applyBorder="1"/>
    <xf numFmtId="1" fontId="11" fillId="0" borderId="0" xfId="0" applyNumberFormat="1" applyFont="1"/>
    <xf numFmtId="1" fontId="1" fillId="0" borderId="1" xfId="0" applyNumberFormat="1" applyFont="1" applyBorder="1"/>
    <xf numFmtId="0" fontId="1" fillId="14" borderId="0" xfId="20" applyFont="1" applyFill="1" applyAlignment="1">
      <alignment wrapText="1"/>
      <protection/>
    </xf>
    <xf numFmtId="0" fontId="10" fillId="14" borderId="0" xfId="20" applyFont="1" applyFill="1" applyAlignment="1">
      <alignment horizontal="center" wrapText="1"/>
      <protection/>
    </xf>
    <xf numFmtId="0" fontId="10" fillId="14" borderId="0" xfId="20" applyFont="1" applyFill="1" applyAlignment="1">
      <alignment horizontal="center"/>
      <protection/>
    </xf>
    <xf numFmtId="0" fontId="14" fillId="14" borderId="0" xfId="20" applyFont="1" applyFill="1">
      <alignment/>
      <protection/>
    </xf>
    <xf numFmtId="0" fontId="10" fillId="14" borderId="8" xfId="20" applyFont="1" applyFill="1" applyBorder="1">
      <alignment/>
      <protection/>
    </xf>
    <xf numFmtId="4" fontId="10" fillId="14" borderId="0" xfId="20" applyNumberFormat="1" applyFont="1" applyFill="1">
      <alignment/>
      <protection/>
    </xf>
    <xf numFmtId="0" fontId="1" fillId="14" borderId="0" xfId="20" applyFont="1" applyFill="1">
      <alignment/>
      <protection/>
    </xf>
    <xf numFmtId="0" fontId="11" fillId="14" borderId="0" xfId="20" applyFont="1" applyFill="1">
      <alignment/>
      <protection/>
    </xf>
    <xf numFmtId="0" fontId="10" fillId="14" borderId="7" xfId="20" applyFont="1" applyFill="1" applyBorder="1" applyAlignment="1">
      <alignment horizontal="center" vertical="center" wrapText="1"/>
      <protection/>
    </xf>
    <xf numFmtId="0" fontId="10" fillId="14" borderId="9" xfId="20" applyFont="1" applyFill="1" applyBorder="1" applyAlignment="1">
      <alignment horizontal="center" vertical="center" wrapText="1"/>
      <protection/>
    </xf>
    <xf numFmtId="0" fontId="10" fillId="14" borderId="20" xfId="20" applyFont="1" applyFill="1" applyBorder="1" applyAlignment="1">
      <alignment horizontal="center" vertical="center" wrapText="1"/>
      <protection/>
    </xf>
    <xf numFmtId="0" fontId="1" fillId="14" borderId="0" xfId="20" applyFont="1" applyFill="1" applyAlignment="1">
      <alignment horizontal="center"/>
      <protection/>
    </xf>
    <xf numFmtId="0" fontId="1" fillId="14" borderId="6" xfId="20" applyFont="1" applyFill="1" applyBorder="1">
      <alignment/>
      <protection/>
    </xf>
    <xf numFmtId="0" fontId="1" fillId="14" borderId="21" xfId="20" applyFont="1" applyFill="1" applyBorder="1">
      <alignment/>
      <protection/>
    </xf>
    <xf numFmtId="4" fontId="20" fillId="14" borderId="11" xfId="20" applyNumberFormat="1" applyFont="1" applyFill="1" applyBorder="1">
      <alignment/>
      <protection/>
    </xf>
    <xf numFmtId="4" fontId="20" fillId="14" borderId="22" xfId="20" applyNumberFormat="1" applyFont="1" applyFill="1" applyBorder="1">
      <alignment/>
      <protection/>
    </xf>
    <xf numFmtId="0" fontId="13" fillId="14" borderId="2" xfId="20" applyFont="1" applyFill="1" applyBorder="1" applyAlignment="1">
      <alignment horizontal="center" vertical="center" wrapText="1"/>
      <protection/>
    </xf>
    <xf numFmtId="4" fontId="12" fillId="14" borderId="5" xfId="20" applyNumberFormat="1" applyFont="1" applyFill="1" applyBorder="1">
      <alignment/>
      <protection/>
    </xf>
    <xf numFmtId="4" fontId="11" fillId="14" borderId="0" xfId="20" applyNumberFormat="1" applyFont="1" applyFill="1">
      <alignment/>
      <protection/>
    </xf>
    <xf numFmtId="4" fontId="12" fillId="14" borderId="1" xfId="20" applyNumberFormat="1" applyFont="1" applyFill="1" applyBorder="1">
      <alignment/>
      <protection/>
    </xf>
    <xf numFmtId="4" fontId="11" fillId="14" borderId="11" xfId="20" applyNumberFormat="1" applyFont="1" applyFill="1" applyBorder="1">
      <alignment/>
      <protection/>
    </xf>
    <xf numFmtId="4" fontId="11" fillId="14" borderId="22" xfId="20" applyNumberFormat="1" applyFont="1" applyFill="1" applyBorder="1">
      <alignment/>
      <protection/>
    </xf>
    <xf numFmtId="0" fontId="21" fillId="14" borderId="0" xfId="0" applyFont="1" applyFill="1"/>
    <xf numFmtId="0" fontId="1" fillId="19" borderId="6" xfId="20" applyFont="1" applyFill="1" applyBorder="1">
      <alignment/>
      <protection/>
    </xf>
    <xf numFmtId="1" fontId="11" fillId="14" borderId="1" xfId="20" applyNumberFormat="1" applyFont="1" applyFill="1" applyBorder="1" applyAlignment="1">
      <alignment wrapText="1"/>
      <protection/>
    </xf>
    <xf numFmtId="0" fontId="11" fillId="14" borderId="1" xfId="20" applyFont="1" applyFill="1" applyBorder="1" applyAlignment="1">
      <alignment wrapText="1"/>
      <protection/>
    </xf>
    <xf numFmtId="4" fontId="22" fillId="14" borderId="1" xfId="0" applyNumberFormat="1" applyFont="1" applyFill="1" applyBorder="1"/>
    <xf numFmtId="0" fontId="7" fillId="16" borderId="1" xfId="20" applyFont="1" applyFill="1" applyBorder="1" applyAlignment="1">
      <alignment horizontal="left" vertical="justify"/>
      <protection/>
    </xf>
    <xf numFmtId="4" fontId="7" fillId="16" borderId="1" xfId="0" applyNumberFormat="1" applyFont="1" applyFill="1" applyBorder="1"/>
    <xf numFmtId="0" fontId="8" fillId="14" borderId="1" xfId="20" applyFont="1" applyFill="1" applyBorder="1" applyAlignment="1">
      <alignment horizontal="left" vertical="top"/>
      <protection/>
    </xf>
    <xf numFmtId="0" fontId="7" fillId="16" borderId="1" xfId="20" applyFont="1" applyFill="1" applyBorder="1">
      <alignment/>
      <protection/>
    </xf>
    <xf numFmtId="4" fontId="9" fillId="0" borderId="1" xfId="20" applyNumberFormat="1" applyFont="1" applyBorder="1" applyAlignment="1">
      <alignment wrapText="1"/>
      <protection/>
    </xf>
    <xf numFmtId="4" fontId="22" fillId="0" borderId="1" xfId="0" applyNumberFormat="1" applyFont="1" applyBorder="1"/>
    <xf numFmtId="0" fontId="7" fillId="18" borderId="1" xfId="20" applyFont="1" applyFill="1" applyBorder="1" applyAlignment="1">
      <alignment horizontal="left" vertical="top"/>
      <protection/>
    </xf>
    <xf numFmtId="0" fontId="7" fillId="18" borderId="1" xfId="20" applyFont="1" applyFill="1" applyBorder="1" applyAlignment="1">
      <alignment wrapText="1"/>
      <protection/>
    </xf>
    <xf numFmtId="4" fontId="13" fillId="18" borderId="1" xfId="20" applyNumberFormat="1" applyFont="1" applyFill="1" applyBorder="1">
      <alignment/>
      <protection/>
    </xf>
    <xf numFmtId="0" fontId="8" fillId="0" borderId="1" xfId="20" applyFont="1" applyBorder="1">
      <alignment/>
      <protection/>
    </xf>
    <xf numFmtId="1" fontId="10" fillId="0" borderId="0" xfId="20" applyNumberFormat="1" applyFont="1">
      <alignment/>
      <protection/>
    </xf>
    <xf numFmtId="1" fontId="10" fillId="20" borderId="13" xfId="20" applyNumberFormat="1" applyFont="1" applyFill="1" applyBorder="1">
      <alignment/>
      <protection/>
    </xf>
    <xf numFmtId="0" fontId="13" fillId="20" borderId="16" xfId="20" applyFont="1" applyFill="1" applyBorder="1">
      <alignment/>
      <protection/>
    </xf>
    <xf numFmtId="4" fontId="10" fillId="20" borderId="1" xfId="20" applyNumberFormat="1" applyFont="1" applyFill="1" applyBorder="1">
      <alignment/>
      <protection/>
    </xf>
    <xf numFmtId="1" fontId="13" fillId="20" borderId="16" xfId="20" applyNumberFormat="1" applyFont="1" applyFill="1" applyBorder="1">
      <alignment/>
      <protection/>
    </xf>
    <xf numFmtId="1" fontId="10" fillId="14" borderId="1" xfId="20" applyNumberFormat="1" applyFont="1" applyFill="1" applyBorder="1">
      <alignment/>
      <protection/>
    </xf>
    <xf numFmtId="1" fontId="22" fillId="0" borderId="1" xfId="20" applyNumberFormat="1" applyFont="1" applyBorder="1">
      <alignment/>
      <protection/>
    </xf>
    <xf numFmtId="0" fontId="24" fillId="14" borderId="1" xfId="20" applyFont="1" applyFill="1" applyBorder="1">
      <alignment/>
      <protection/>
    </xf>
    <xf numFmtId="4" fontId="22" fillId="0" borderId="1" xfId="20" applyNumberFormat="1" applyFont="1" applyBorder="1">
      <alignment/>
      <protection/>
    </xf>
    <xf numFmtId="4" fontId="22" fillId="14" borderId="1" xfId="20" applyNumberFormat="1" applyFont="1" applyFill="1" applyBorder="1">
      <alignment/>
      <protection/>
    </xf>
    <xf numFmtId="4" fontId="0" fillId="14" borderId="1" xfId="0" applyNumberFormat="1" applyFont="1" applyFill="1" applyBorder="1"/>
    <xf numFmtId="4" fontId="25" fillId="0" borderId="1" xfId="20" applyNumberFormat="1" applyFont="1" applyBorder="1">
      <alignment/>
      <protection/>
    </xf>
    <xf numFmtId="1" fontId="19" fillId="0" borderId="0" xfId="20" applyNumberFormat="1" applyFont="1">
      <alignment/>
      <protection/>
    </xf>
    <xf numFmtId="0" fontId="19" fillId="14" borderId="0" xfId="20" applyFont="1" applyFill="1">
      <alignment/>
      <protection/>
    </xf>
    <xf numFmtId="1" fontId="24" fillId="0" borderId="1" xfId="20" applyNumberFormat="1" applyFont="1" applyBorder="1">
      <alignment/>
      <protection/>
    </xf>
    <xf numFmtId="0" fontId="24" fillId="0" borderId="1" xfId="20" applyFont="1" applyBorder="1">
      <alignment/>
      <protection/>
    </xf>
    <xf numFmtId="1" fontId="23" fillId="0" borderId="1" xfId="20" applyNumberFormat="1" applyFont="1" applyBorder="1" applyAlignment="1">
      <alignment horizontal="center"/>
      <protection/>
    </xf>
    <xf numFmtId="4" fontId="27" fillId="0" borderId="1" xfId="20" applyNumberFormat="1" applyFont="1" applyBorder="1">
      <alignment/>
      <protection/>
    </xf>
    <xf numFmtId="4" fontId="23" fillId="0" borderId="1" xfId="20" applyNumberFormat="1" applyFont="1" applyBorder="1">
      <alignment/>
      <protection/>
    </xf>
    <xf numFmtId="0" fontId="7" fillId="5" borderId="1" xfId="20" applyFont="1" applyFill="1" applyBorder="1" applyAlignment="1">
      <alignment horizontal="left" vertical="justify"/>
      <protection/>
    </xf>
    <xf numFmtId="4" fontId="12" fillId="14" borderId="5" xfId="20" applyNumberFormat="1" applyFont="1" applyFill="1" applyBorder="1">
      <alignment/>
      <protection/>
    </xf>
    <xf numFmtId="0" fontId="22" fillId="0" borderId="0" xfId="20" applyFont="1">
      <alignment/>
      <protection/>
    </xf>
    <xf numFmtId="4" fontId="22" fillId="0" borderId="0" xfId="20" applyNumberFormat="1" applyFont="1">
      <alignment/>
      <protection/>
    </xf>
    <xf numFmtId="0" fontId="0" fillId="14" borderId="0" xfId="0" applyFill="1"/>
    <xf numFmtId="4" fontId="1" fillId="14" borderId="8" xfId="20" applyNumberFormat="1" applyFont="1" applyFill="1" applyBorder="1">
      <alignment/>
      <protection/>
    </xf>
    <xf numFmtId="0" fontId="1" fillId="0" borderId="13" xfId="20" applyBorder="1">
      <alignment/>
      <protection/>
    </xf>
    <xf numFmtId="0" fontId="7" fillId="5" borderId="1" xfId="20" applyFont="1" applyFill="1" applyBorder="1" applyAlignment="1">
      <alignment horizontal="center" wrapText="1"/>
      <protection/>
    </xf>
    <xf numFmtId="0" fontId="1" fillId="0" borderId="16" xfId="20" applyBorder="1">
      <alignment/>
      <protection/>
    </xf>
    <xf numFmtId="4" fontId="1" fillId="0" borderId="8" xfId="20" applyNumberFormat="1" applyBorder="1">
      <alignment/>
      <protection/>
    </xf>
    <xf numFmtId="1" fontId="22" fillId="0" borderId="1" xfId="20" applyNumberFormat="1" applyFont="1" applyBorder="1" applyAlignment="1">
      <alignment horizontal="center"/>
      <protection/>
    </xf>
    <xf numFmtId="4" fontId="28" fillId="14" borderId="5" xfId="20" applyNumberFormat="1" applyFont="1" applyFill="1" applyBorder="1">
      <alignment/>
      <protection/>
    </xf>
    <xf numFmtId="4" fontId="19" fillId="0" borderId="0" xfId="20" applyNumberFormat="1" applyFont="1">
      <alignment/>
      <protection/>
    </xf>
    <xf numFmtId="4" fontId="8" fillId="14" borderId="1" xfId="0" applyNumberFormat="1" applyFont="1" applyFill="1" applyBorder="1"/>
    <xf numFmtId="1" fontId="11" fillId="0" borderId="1" xfId="20" applyNumberFormat="1" applyFont="1" applyBorder="1" applyAlignment="1">
      <alignment horizontal="right" vertical="center"/>
      <protection/>
    </xf>
    <xf numFmtId="0" fontId="11" fillId="14" borderId="16" xfId="20" applyFont="1" applyFill="1" applyBorder="1" applyAlignment="1">
      <alignment horizontal="center" wrapText="1"/>
      <protection/>
    </xf>
    <xf numFmtId="0" fontId="29" fillId="14" borderId="2" xfId="20" applyFont="1" applyFill="1" applyBorder="1" applyAlignment="1">
      <alignment horizontal="center" vertical="center" wrapText="1"/>
      <protection/>
    </xf>
    <xf numFmtId="0" fontId="8" fillId="0" borderId="0" xfId="20" applyFont="1" applyAlignment="1">
      <alignment horizontal="left" vertical="top"/>
      <protection/>
    </xf>
    <xf numFmtId="0" fontId="7" fillId="6" borderId="0" xfId="20" applyFont="1" applyFill="1" applyAlignment="1">
      <alignment wrapText="1"/>
      <protection/>
    </xf>
    <xf numFmtId="4" fontId="8" fillId="0" borderId="0" xfId="20" applyNumberFormat="1" applyFont="1">
      <alignment/>
      <protection/>
    </xf>
    <xf numFmtId="4" fontId="12" fillId="14" borderId="0" xfId="20" applyNumberFormat="1" applyFont="1" applyFill="1">
      <alignment/>
      <protection/>
    </xf>
    <xf numFmtId="0" fontId="8" fillId="0" borderId="1" xfId="20" applyFont="1" applyBorder="1" applyAlignment="1">
      <alignment horizontal="left" vertical="center"/>
      <protection/>
    </xf>
    <xf numFmtId="0" fontId="8" fillId="0" borderId="1" xfId="20" applyFont="1" applyBorder="1" applyAlignment="1">
      <alignment vertical="center" wrapText="1"/>
      <protection/>
    </xf>
    <xf numFmtId="4" fontId="8" fillId="0" borderId="1" xfId="0" applyNumberFormat="1" applyFont="1" applyBorder="1" applyAlignment="1">
      <alignment vertical="center"/>
    </xf>
    <xf numFmtId="4" fontId="8" fillId="0" borderId="1" xfId="20" applyNumberFormat="1" applyFont="1" applyBorder="1" applyAlignment="1">
      <alignment vertical="center"/>
      <protection/>
    </xf>
    <xf numFmtId="4" fontId="12" fillId="14" borderId="5" xfId="20" applyNumberFormat="1" applyFont="1" applyFill="1" applyBorder="1" applyAlignment="1">
      <alignment vertical="center"/>
      <protection/>
    </xf>
    <xf numFmtId="0" fontId="8" fillId="0" borderId="1" xfId="20" applyFont="1" applyBorder="1" applyAlignment="1">
      <alignment vertical="center"/>
      <protection/>
    </xf>
    <xf numFmtId="4" fontId="11" fillId="0" borderId="1" xfId="20" applyNumberFormat="1" applyFont="1" applyBorder="1" applyAlignment="1">
      <alignment vertical="center"/>
      <protection/>
    </xf>
    <xf numFmtId="0" fontId="19" fillId="0" borderId="0" xfId="20" applyFont="1" applyAlignment="1">
      <alignment horizontal="center"/>
      <protection/>
    </xf>
    <xf numFmtId="1" fontId="1" fillId="14" borderId="1" xfId="20" applyNumberFormat="1" applyFill="1" applyBorder="1" applyAlignment="1">
      <alignment horizontal="center"/>
      <protection/>
    </xf>
    <xf numFmtId="0" fontId="8" fillId="14" borderId="1" xfId="20" applyFont="1" applyFill="1" applyBorder="1" applyAlignment="1">
      <alignment wrapText="1"/>
      <protection/>
    </xf>
    <xf numFmtId="0" fontId="7" fillId="16" borderId="1" xfId="20" applyFont="1" applyFill="1" applyBorder="1" applyAlignment="1">
      <alignment wrapText="1"/>
      <protection/>
    </xf>
    <xf numFmtId="0" fontId="10" fillId="14" borderId="15" xfId="20" applyFont="1" applyFill="1" applyBorder="1">
      <alignment/>
      <protection/>
    </xf>
    <xf numFmtId="0" fontId="10" fillId="14" borderId="1" xfId="20" applyFont="1" applyFill="1" applyBorder="1">
      <alignment/>
      <protection/>
    </xf>
    <xf numFmtId="0" fontId="10" fillId="10" borderId="1" xfId="20" applyFont="1" applyFill="1" applyBorder="1">
      <alignment/>
      <protection/>
    </xf>
    <xf numFmtId="0" fontId="1" fillId="14" borderId="0" xfId="20" applyFill="1" applyAlignment="1">
      <alignment wrapText="1"/>
      <protection/>
    </xf>
    <xf numFmtId="0" fontId="24" fillId="0" borderId="0" xfId="20" applyFont="1">
      <alignment/>
      <protection/>
    </xf>
    <xf numFmtId="0" fontId="24" fillId="14" borderId="0" xfId="20" applyFont="1" applyFill="1">
      <alignment/>
      <protection/>
    </xf>
    <xf numFmtId="1" fontId="24" fillId="0" borderId="0" xfId="20" applyNumberFormat="1" applyFont="1">
      <alignment/>
      <protection/>
    </xf>
    <xf numFmtId="4" fontId="24" fillId="0" borderId="0" xfId="20" applyNumberFormat="1" applyFont="1">
      <alignment/>
      <protection/>
    </xf>
    <xf numFmtId="1" fontId="24" fillId="0" borderId="14" xfId="20" applyNumberFormat="1" applyFont="1" applyBorder="1" applyAlignment="1">
      <alignment horizontal="left"/>
      <protection/>
    </xf>
    <xf numFmtId="4" fontId="24" fillId="0" borderId="14" xfId="20" applyNumberFormat="1" applyFont="1" applyBorder="1">
      <alignment/>
      <protection/>
    </xf>
    <xf numFmtId="0" fontId="24" fillId="0" borderId="0" xfId="20" applyFont="1" applyAlignment="1">
      <alignment horizontal="center"/>
      <protection/>
    </xf>
    <xf numFmtId="1" fontId="24" fillId="0" borderId="14" xfId="20" applyNumberFormat="1" applyFont="1" applyBorder="1">
      <alignment/>
      <protection/>
    </xf>
    <xf numFmtId="0" fontId="24" fillId="0" borderId="14" xfId="20" applyFont="1" applyBorder="1">
      <alignment/>
      <protection/>
    </xf>
    <xf numFmtId="0" fontId="8" fillId="0" borderId="1" xfId="20" applyFont="1" applyBorder="1" applyAlignment="1">
      <alignment horizontal="center" vertical="top"/>
      <protection/>
    </xf>
    <xf numFmtId="1" fontId="13" fillId="14" borderId="1" xfId="20" applyNumberFormat="1" applyFont="1" applyFill="1" applyBorder="1" applyAlignment="1">
      <alignment wrapText="1"/>
      <protection/>
    </xf>
    <xf numFmtId="0" fontId="31" fillId="14" borderId="1" xfId="20" applyFont="1" applyFill="1" applyBorder="1" applyAlignment="1">
      <alignment horizontal="left" vertical="top"/>
      <protection/>
    </xf>
    <xf numFmtId="4" fontId="31" fillId="14" borderId="1" xfId="20" applyNumberFormat="1" applyFont="1" applyFill="1" applyBorder="1">
      <alignment/>
      <protection/>
    </xf>
    <xf numFmtId="4" fontId="33" fillId="14" borderId="5" xfId="20" applyNumberFormat="1" applyFont="1" applyFill="1" applyBorder="1">
      <alignment/>
      <protection/>
    </xf>
    <xf numFmtId="0" fontId="32" fillId="14" borderId="0" xfId="0" applyFont="1" applyFill="1"/>
    <xf numFmtId="0" fontId="24" fillId="14" borderId="1" xfId="20" applyFont="1" applyFill="1" applyBorder="1" applyAlignment="1">
      <alignment horizontal="left" vertical="top"/>
      <protection/>
    </xf>
    <xf numFmtId="4" fontId="6" fillId="16" borderId="1" xfId="20" applyNumberFormat="1" applyFont="1" applyFill="1" applyBorder="1">
      <alignment/>
      <protection/>
    </xf>
    <xf numFmtId="0" fontId="7" fillId="16" borderId="1" xfId="20" applyFont="1" applyFill="1" applyBorder="1" applyAlignment="1">
      <alignment horizontal="left" vertical="top"/>
      <protection/>
    </xf>
    <xf numFmtId="0" fontId="7" fillId="18" borderId="1" xfId="20" applyFont="1" applyFill="1" applyBorder="1" applyAlignment="1">
      <alignment horizontal="left" vertical="top"/>
      <protection/>
    </xf>
    <xf numFmtId="0" fontId="7" fillId="18" borderId="1" xfId="20" applyFont="1" applyFill="1" applyBorder="1">
      <alignment/>
      <protection/>
    </xf>
    <xf numFmtId="4" fontId="7" fillId="18" borderId="1" xfId="20" applyNumberFormat="1" applyFont="1" applyFill="1" applyBorder="1">
      <alignment/>
      <protection/>
    </xf>
    <xf numFmtId="0" fontId="26" fillId="0" borderId="0" xfId="20" applyFont="1" applyAlignment="1">
      <alignment horizontal="center"/>
      <protection/>
    </xf>
    <xf numFmtId="0" fontId="8" fillId="14" borderId="1" xfId="20" applyFont="1" applyFill="1" applyBorder="1" applyAlignment="1">
      <alignment horizontal="left" wrapText="1"/>
      <protection/>
    </xf>
    <xf numFmtId="0" fontId="24" fillId="0" borderId="1" xfId="20" applyFont="1" applyBorder="1" applyAlignment="1">
      <alignment horizontal="left" wrapText="1"/>
      <protection/>
    </xf>
    <xf numFmtId="4" fontId="26" fillId="0" borderId="0" xfId="20" applyNumberFormat="1" applyFont="1">
      <alignment/>
      <protection/>
    </xf>
    <xf numFmtId="1" fontId="24" fillId="0" borderId="0" xfId="20" applyNumberFormat="1" applyFont="1" applyAlignment="1">
      <alignment horizontal="left" vertical="top" wrapText="1"/>
      <protection/>
    </xf>
    <xf numFmtId="49" fontId="24" fillId="0" borderId="23" xfId="0" applyNumberFormat="1" applyFont="1" applyBorder="1" applyAlignment="1">
      <alignment horizontal="left" vertical="center" wrapText="1"/>
    </xf>
    <xf numFmtId="1" fontId="1" fillId="15" borderId="19" xfId="20" applyNumberFormat="1" applyFont="1" applyFill="1" applyBorder="1" applyAlignment="1">
      <alignment horizontal="left"/>
      <protection/>
    </xf>
    <xf numFmtId="1" fontId="1" fillId="15" borderId="16" xfId="20" applyNumberFormat="1" applyFont="1" applyFill="1" applyBorder="1" applyAlignment="1">
      <alignment horizontal="left"/>
      <protection/>
    </xf>
    <xf numFmtId="0" fontId="25" fillId="0" borderId="24" xfId="20" applyFont="1" applyBorder="1">
      <alignment/>
      <protection/>
    </xf>
    <xf numFmtId="0" fontId="10" fillId="0" borderId="0" xfId="20" applyFont="1" applyAlignment="1">
      <alignment horizontal="center"/>
      <protection/>
    </xf>
    <xf numFmtId="0" fontId="10" fillId="0" borderId="0" xfId="20" applyFont="1" applyAlignment="1">
      <alignment horizontal="left"/>
      <protection/>
    </xf>
    <xf numFmtId="0" fontId="1" fillId="0" borderId="0" xfId="20" applyAlignment="1">
      <alignment horizontal="left"/>
      <protection/>
    </xf>
    <xf numFmtId="0" fontId="10" fillId="0" borderId="19" xfId="20" applyFont="1" applyBorder="1">
      <alignment/>
      <protection/>
    </xf>
    <xf numFmtId="0" fontId="10" fillId="0" borderId="16" xfId="20" applyFont="1" applyBorder="1">
      <alignment/>
      <protection/>
    </xf>
    <xf numFmtId="0" fontId="15" fillId="0" borderId="10" xfId="20" applyFont="1" applyBorder="1">
      <alignment/>
      <protection/>
    </xf>
    <xf numFmtId="0" fontId="15" fillId="0" borderId="25" xfId="20" applyFont="1" applyBorder="1">
      <alignment/>
      <protection/>
    </xf>
    <xf numFmtId="0" fontId="1" fillId="0" borderId="0" xfId="20" applyFont="1" applyAlignment="1">
      <alignment horizontal="left" wrapText="1"/>
      <protection/>
    </xf>
    <xf numFmtId="0" fontId="1" fillId="0" borderId="0" xfId="20" applyAlignment="1">
      <alignment horizontal="left" wrapText="1"/>
      <protection/>
    </xf>
    <xf numFmtId="0" fontId="14" fillId="0" borderId="0" xfId="20" applyFont="1" applyAlignment="1">
      <alignment horizontal="center" vertical="center"/>
      <protection/>
    </xf>
    <xf numFmtId="0" fontId="10" fillId="0" borderId="24" xfId="20" applyFont="1" applyBorder="1" applyAlignment="1">
      <alignment horizontal="center"/>
      <protection/>
    </xf>
    <xf numFmtId="0" fontId="0" fillId="0" borderId="16" xfId="0" applyBorder="1"/>
    <xf numFmtId="0" fontId="15" fillId="8" borderId="10" xfId="20" applyFont="1" applyFill="1" applyBorder="1">
      <alignment/>
      <protection/>
    </xf>
    <xf numFmtId="0" fontId="15" fillId="8" borderId="25" xfId="20" applyFont="1" applyFill="1" applyBorder="1">
      <alignment/>
      <protection/>
    </xf>
    <xf numFmtId="0" fontId="9" fillId="0" borderId="0" xfId="20" applyFont="1" applyAlignment="1">
      <alignment horizontal="left" wrapText="1"/>
      <protection/>
    </xf>
    <xf numFmtId="0" fontId="5" fillId="0" borderId="0" xfId="20" applyFont="1" applyAlignment="1">
      <alignment horizontal="center" wrapText="1"/>
      <protection/>
    </xf>
    <xf numFmtId="0" fontId="1" fillId="0" borderId="19" xfId="20" applyFont="1" applyBorder="1">
      <alignment/>
      <protection/>
    </xf>
    <xf numFmtId="0" fontId="1" fillId="0" borderId="16" xfId="20" applyFont="1" applyBorder="1">
      <alignment/>
      <protection/>
    </xf>
    <xf numFmtId="0" fontId="10" fillId="0" borderId="13" xfId="20" applyFont="1" applyBorder="1">
      <alignment/>
      <protection/>
    </xf>
    <xf numFmtId="0" fontId="13" fillId="0" borderId="0" xfId="20" applyFont="1" applyAlignment="1">
      <alignment horizontal="center"/>
      <protection/>
    </xf>
    <xf numFmtId="1" fontId="10" fillId="0" borderId="24" xfId="20" applyNumberFormat="1" applyFont="1" applyBorder="1" applyAlignment="1">
      <alignment horizontal="center" vertical="center"/>
      <protection/>
    </xf>
    <xf numFmtId="4" fontId="16" fillId="11" borderId="13" xfId="20" applyNumberFormat="1" applyFont="1" applyFill="1" applyBorder="1">
      <alignment/>
      <protection/>
    </xf>
    <xf numFmtId="4" fontId="16" fillId="11" borderId="16" xfId="20" applyNumberFormat="1" applyFont="1" applyFill="1" applyBorder="1">
      <alignment/>
      <protection/>
    </xf>
    <xf numFmtId="0" fontId="16" fillId="13" borderId="13" xfId="20" applyFont="1" applyFill="1" applyBorder="1">
      <alignment/>
      <protection/>
    </xf>
    <xf numFmtId="0" fontId="16" fillId="13" borderId="16" xfId="20" applyFont="1" applyFill="1" applyBorder="1">
      <alignment/>
      <protection/>
    </xf>
    <xf numFmtId="1" fontId="26" fillId="0" borderId="0" xfId="20" applyNumberFormat="1" applyFont="1" applyAlignment="1">
      <alignment horizontal="center"/>
      <protection/>
    </xf>
    <xf numFmtId="0" fontId="10" fillId="5" borderId="13" xfId="20" applyFont="1" applyFill="1" applyBorder="1">
      <alignment/>
      <protection/>
    </xf>
    <xf numFmtId="0" fontId="10" fillId="5" borderId="16" xfId="20" applyFont="1" applyFill="1" applyBorder="1">
      <alignment/>
      <protection/>
    </xf>
    <xf numFmtId="0" fontId="26" fillId="0" borderId="0" xfId="20" applyFont="1" applyAlignment="1">
      <alignment horizontal="center"/>
      <protection/>
    </xf>
    <xf numFmtId="1" fontId="24" fillId="0" borderId="0" xfId="20" applyNumberFormat="1" applyFont="1" applyAlignment="1">
      <alignment horizontal="lef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bično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7"/>
  <sheetViews>
    <sheetView tabSelected="1" view="pageLayout" zoomScale="98" zoomScalePageLayoutView="98" workbookViewId="0" topLeftCell="A525">
      <selection activeCell="A542" sqref="A542"/>
    </sheetView>
  </sheetViews>
  <sheetFormatPr defaultColWidth="9.140625" defaultRowHeight="15"/>
  <cols>
    <col min="1" max="1" width="8.421875" style="0" customWidth="1"/>
    <col min="2" max="2" width="47.140625" style="0" customWidth="1"/>
    <col min="3" max="3" width="13.00390625" style="0" customWidth="1"/>
    <col min="4" max="4" width="14.28125" style="0" customWidth="1"/>
    <col min="5" max="5" width="13.7109375" style="0" customWidth="1"/>
    <col min="6" max="6" width="8.7109375" style="282" customWidth="1"/>
    <col min="7" max="7" width="10.57421875" style="282" customWidth="1"/>
  </cols>
  <sheetData>
    <row r="1" spans="1:7" ht="29.25" customHeight="1">
      <c r="A1" s="396" t="s">
        <v>683</v>
      </c>
      <c r="B1" s="396"/>
      <c r="C1" s="396"/>
      <c r="D1" s="396"/>
      <c r="E1" s="396"/>
      <c r="F1" s="396"/>
      <c r="G1" s="396"/>
    </row>
    <row r="2" spans="1:7" ht="15">
      <c r="A2" s="69"/>
      <c r="B2" s="68"/>
      <c r="C2" s="68"/>
      <c r="D2" s="68"/>
      <c r="E2" s="68"/>
      <c r="F2" s="260"/>
      <c r="G2" s="260"/>
    </row>
    <row r="3" spans="1:7" ht="17.25" customHeight="1">
      <c r="A3" s="397" t="s">
        <v>618</v>
      </c>
      <c r="B3" s="397"/>
      <c r="C3" s="397"/>
      <c r="D3" s="397"/>
      <c r="E3" s="397"/>
      <c r="F3" s="397"/>
      <c r="G3" s="397"/>
    </row>
    <row r="4" spans="1:7" ht="15" customHeight="1">
      <c r="A4" s="397" t="s">
        <v>565</v>
      </c>
      <c r="B4" s="397"/>
      <c r="C4" s="397"/>
      <c r="D4" s="397"/>
      <c r="E4" s="397"/>
      <c r="F4" s="397"/>
      <c r="G4" s="397"/>
    </row>
    <row r="5" spans="1:7" ht="15">
      <c r="A5" s="70"/>
      <c r="B5" s="71"/>
      <c r="C5" s="71"/>
      <c r="D5" s="71"/>
      <c r="E5" s="71"/>
      <c r="F5" s="261"/>
      <c r="G5" s="261"/>
    </row>
    <row r="6" spans="1:7" ht="15">
      <c r="A6" s="382" t="s">
        <v>0</v>
      </c>
      <c r="B6" s="382"/>
      <c r="C6" s="382"/>
      <c r="D6" s="382"/>
      <c r="E6" s="382"/>
      <c r="F6" s="382"/>
      <c r="G6" s="382"/>
    </row>
    <row r="7" spans="1:7" ht="15" customHeight="1">
      <c r="A7" s="72"/>
      <c r="B7" s="72"/>
      <c r="C7" s="72"/>
      <c r="D7" s="72"/>
      <c r="E7" s="72"/>
      <c r="F7" s="262"/>
      <c r="G7" s="262"/>
    </row>
    <row r="8" spans="1:7" ht="15.75">
      <c r="A8" s="1" t="s">
        <v>619</v>
      </c>
      <c r="B8" s="67"/>
      <c r="C8" s="67"/>
      <c r="D8" s="67"/>
      <c r="E8" s="67"/>
      <c r="F8" s="263"/>
      <c r="G8" s="263"/>
    </row>
    <row r="9" spans="1:7" ht="9.75" customHeight="1">
      <c r="A9" s="67"/>
      <c r="B9" s="67"/>
      <c r="C9" s="67"/>
      <c r="D9" s="67"/>
      <c r="E9" s="67"/>
      <c r="F9" s="263"/>
      <c r="G9" s="263"/>
    </row>
    <row r="10" spans="1:7" ht="15">
      <c r="A10" s="382" t="s">
        <v>1</v>
      </c>
      <c r="B10" s="382"/>
      <c r="C10" s="382"/>
      <c r="D10" s="382"/>
      <c r="E10" s="382"/>
      <c r="F10" s="382"/>
      <c r="G10" s="382"/>
    </row>
    <row r="11" spans="1:7" ht="16.5" thickBot="1">
      <c r="A11" s="1" t="s">
        <v>620</v>
      </c>
      <c r="B11" s="67"/>
      <c r="C11" s="67"/>
      <c r="D11" s="67"/>
      <c r="E11" s="67"/>
      <c r="F11" s="263"/>
      <c r="G11" s="263"/>
    </row>
    <row r="12" spans="1:7" ht="36.75" thickBot="1">
      <c r="A12" s="67"/>
      <c r="B12" s="67"/>
      <c r="C12" s="161" t="s">
        <v>621</v>
      </c>
      <c r="D12" s="161" t="s">
        <v>566</v>
      </c>
      <c r="E12" s="73" t="s">
        <v>622</v>
      </c>
      <c r="F12" s="268" t="s">
        <v>2</v>
      </c>
      <c r="G12" s="268" t="s">
        <v>3</v>
      </c>
    </row>
    <row r="13" spans="1:7" ht="15.75">
      <c r="A13" s="67"/>
      <c r="B13" s="67"/>
      <c r="C13" s="82">
        <v>1</v>
      </c>
      <c r="D13" s="83">
        <v>2</v>
      </c>
      <c r="E13" s="84">
        <v>3</v>
      </c>
      <c r="F13" s="269">
        <v>4</v>
      </c>
      <c r="G13" s="270">
        <v>5</v>
      </c>
    </row>
    <row r="14" spans="1:7" ht="15">
      <c r="A14" s="74" t="s">
        <v>4</v>
      </c>
      <c r="B14" s="74"/>
      <c r="C14" s="75"/>
      <c r="D14" s="75"/>
      <c r="E14" s="75"/>
      <c r="F14" s="264"/>
      <c r="G14" s="264"/>
    </row>
    <row r="15" spans="1:7" ht="15">
      <c r="A15" s="385" t="s">
        <v>5</v>
      </c>
      <c r="B15" s="386"/>
      <c r="C15" s="77">
        <f>SUM(C35)</f>
        <v>6015969</v>
      </c>
      <c r="D15" s="77">
        <f>SUM(D35)</f>
        <v>7351695</v>
      </c>
      <c r="E15" s="77">
        <f>SUM(E35)</f>
        <v>7113331.4</v>
      </c>
      <c r="F15" s="169">
        <f>E15/C15*100</f>
        <v>118.24082537659353</v>
      </c>
      <c r="G15" s="169">
        <f>E15/D15*100</f>
        <v>96.75770553593424</v>
      </c>
    </row>
    <row r="16" spans="1:7" ht="15">
      <c r="A16" s="385" t="s">
        <v>6</v>
      </c>
      <c r="B16" s="386"/>
      <c r="C16" s="66">
        <f>C108</f>
        <v>7245475</v>
      </c>
      <c r="D16" s="66">
        <f>D108</f>
        <v>7378515</v>
      </c>
      <c r="E16" s="66">
        <f>E108</f>
        <v>7041457.66</v>
      </c>
      <c r="F16" s="169">
        <f aca="true" t="shared" si="0" ref="F16:F24">E16/C16*100</f>
        <v>97.18421028296972</v>
      </c>
      <c r="G16" s="169">
        <f aca="true" t="shared" si="1" ref="G16:G24">E16/D16*100</f>
        <v>95.43190818206645</v>
      </c>
    </row>
    <row r="17" spans="1:7" ht="15">
      <c r="A17" s="385" t="s">
        <v>7</v>
      </c>
      <c r="B17" s="386"/>
      <c r="C17" s="78">
        <f>SUM(C15-C16)</f>
        <v>-1229506</v>
      </c>
      <c r="D17" s="78">
        <f>SUM(D15-D16)</f>
        <v>-26820</v>
      </c>
      <c r="E17" s="78">
        <f>SUM(E15-E16)</f>
        <v>71873.74000000022</v>
      </c>
      <c r="F17" s="169">
        <f t="shared" si="0"/>
        <v>-5.84574129772447</v>
      </c>
      <c r="G17" s="169">
        <f t="shared" si="1"/>
        <v>-267.9856077554073</v>
      </c>
    </row>
    <row r="18" spans="1:7" ht="15">
      <c r="A18" s="400" t="s">
        <v>8</v>
      </c>
      <c r="B18" s="386"/>
      <c r="C18" s="17"/>
      <c r="D18" s="17"/>
      <c r="E18" s="17"/>
      <c r="F18" s="169"/>
      <c r="G18" s="169"/>
    </row>
    <row r="19" spans="1:7" ht="15">
      <c r="A19" s="398" t="s">
        <v>9</v>
      </c>
      <c r="B19" s="399"/>
      <c r="C19" s="76">
        <f>C101</f>
        <v>158180</v>
      </c>
      <c r="D19" s="76">
        <f>D101</f>
        <v>115000</v>
      </c>
      <c r="E19" s="76">
        <f>E101</f>
        <v>96012.43</v>
      </c>
      <c r="F19" s="169">
        <f t="shared" si="0"/>
        <v>60.698210898975844</v>
      </c>
      <c r="G19" s="169">
        <f t="shared" si="1"/>
        <v>83.48906956521739</v>
      </c>
    </row>
    <row r="20" spans="1:7" ht="15">
      <c r="A20" s="398" t="s">
        <v>10</v>
      </c>
      <c r="B20" s="399"/>
      <c r="C20" s="76">
        <f>C276</f>
        <v>0</v>
      </c>
      <c r="D20" s="76">
        <f>D276</f>
        <v>158180</v>
      </c>
      <c r="E20" s="76">
        <f>E276</f>
        <v>158179.92</v>
      </c>
      <c r="F20" s="169" t="e">
        <f t="shared" si="0"/>
        <v>#DIV/0!</v>
      </c>
      <c r="G20" s="169">
        <f t="shared" si="1"/>
        <v>99.99994942470603</v>
      </c>
    </row>
    <row r="21" spans="1:7" ht="15">
      <c r="A21" s="385" t="s">
        <v>7</v>
      </c>
      <c r="B21" s="386"/>
      <c r="C21" s="76">
        <f>SUM(C19-C20)</f>
        <v>158180</v>
      </c>
      <c r="D21" s="76">
        <f>SUM(D19-D20)</f>
        <v>-43180</v>
      </c>
      <c r="E21" s="76">
        <f>SUM(E19-E20)</f>
        <v>-62167.49000000002</v>
      </c>
      <c r="F21" s="169">
        <f t="shared" si="0"/>
        <v>-39.301738525730194</v>
      </c>
      <c r="G21" s="169">
        <f t="shared" si="1"/>
        <v>143.97288096340904</v>
      </c>
    </row>
    <row r="22" spans="1:7" ht="15">
      <c r="A22" s="400" t="s">
        <v>11</v>
      </c>
      <c r="B22" s="386"/>
      <c r="C22" s="77"/>
      <c r="D22" s="77"/>
      <c r="E22" s="77"/>
      <c r="F22" s="169"/>
      <c r="G22" s="169"/>
    </row>
    <row r="23" spans="1:7" ht="15">
      <c r="A23" s="385" t="s">
        <v>12</v>
      </c>
      <c r="B23" s="386"/>
      <c r="C23" s="76">
        <v>1800893</v>
      </c>
      <c r="D23" s="76">
        <f>SUM(C23+C24)</f>
        <v>571387</v>
      </c>
      <c r="E23" s="76">
        <v>571387</v>
      </c>
      <c r="F23" s="169">
        <f t="shared" si="0"/>
        <v>31.7279816180084</v>
      </c>
      <c r="G23" s="169">
        <f t="shared" si="1"/>
        <v>100</v>
      </c>
    </row>
    <row r="24" spans="1:7" ht="15">
      <c r="A24" s="385" t="s">
        <v>372</v>
      </c>
      <c r="B24" s="393"/>
      <c r="C24" s="76">
        <v>-1229506</v>
      </c>
      <c r="D24" s="76">
        <v>-92231</v>
      </c>
      <c r="E24" s="76">
        <v>71873.74</v>
      </c>
      <c r="F24" s="169">
        <f t="shared" si="0"/>
        <v>-5.8457412977244525</v>
      </c>
      <c r="G24" s="169">
        <f t="shared" si="1"/>
        <v>-77.92796348299379</v>
      </c>
    </row>
    <row r="25" spans="1:7" ht="15" customHeight="1">
      <c r="A25" s="74"/>
      <c r="C25" s="79"/>
      <c r="D25" s="79"/>
      <c r="E25" s="79"/>
      <c r="F25" s="265"/>
      <c r="G25" s="265"/>
    </row>
    <row r="26" spans="1:7" ht="15">
      <c r="A26" s="382" t="s">
        <v>13</v>
      </c>
      <c r="B26" s="382"/>
      <c r="C26" s="382"/>
      <c r="D26" s="382"/>
      <c r="E26" s="382"/>
      <c r="F26" s="382"/>
      <c r="G26" s="382"/>
    </row>
    <row r="27" spans="1:7" ht="12.75" customHeight="1">
      <c r="A27" s="72"/>
      <c r="B27" s="80"/>
      <c r="C27" s="80"/>
      <c r="D27" s="80"/>
      <c r="E27" s="80"/>
      <c r="F27" s="271"/>
      <c r="G27" s="271"/>
    </row>
    <row r="28" spans="1:7" ht="15">
      <c r="A28" s="318" t="s">
        <v>668</v>
      </c>
      <c r="B28" s="318"/>
      <c r="C28" s="319">
        <f>E17</f>
        <v>71873.74000000022</v>
      </c>
      <c r="D28" s="318" t="s">
        <v>373</v>
      </c>
      <c r="E28" s="49"/>
      <c r="F28" s="266"/>
      <c r="G28" s="266"/>
    </row>
    <row r="29" spans="1:7" ht="12.75" customHeight="1">
      <c r="A29" s="49"/>
      <c r="B29" s="1"/>
      <c r="C29" s="1"/>
      <c r="D29" s="1"/>
      <c r="E29" s="1"/>
      <c r="F29" s="266"/>
      <c r="G29" s="266"/>
    </row>
    <row r="30" spans="1:7" ht="15">
      <c r="A30" s="382" t="s">
        <v>14</v>
      </c>
      <c r="B30" s="382"/>
      <c r="C30" s="382"/>
      <c r="D30" s="382"/>
      <c r="E30" s="382"/>
      <c r="F30" s="382"/>
      <c r="G30" s="382"/>
    </row>
    <row r="31" spans="1:7" ht="15">
      <c r="A31" s="383" t="s">
        <v>15</v>
      </c>
      <c r="B31" s="384"/>
      <c r="C31" s="384"/>
      <c r="D31" s="384"/>
      <c r="E31" s="384"/>
      <c r="F31" s="384"/>
      <c r="G31" s="384"/>
    </row>
    <row r="32" spans="1:7" ht="15">
      <c r="A32" s="389" t="s">
        <v>16</v>
      </c>
      <c r="B32" s="390"/>
      <c r="C32" s="390"/>
      <c r="D32" s="390"/>
      <c r="E32" s="390"/>
      <c r="F32" s="390"/>
      <c r="G32" s="390"/>
    </row>
    <row r="33" spans="1:7" ht="16.5" thickBot="1">
      <c r="A33" s="391" t="s">
        <v>17</v>
      </c>
      <c r="B33" s="391"/>
      <c r="C33" s="391"/>
      <c r="D33" s="391"/>
      <c r="E33" s="391"/>
      <c r="F33" s="391"/>
      <c r="G33" s="391"/>
    </row>
    <row r="34" spans="1:7" ht="23.25" thickBot="1">
      <c r="A34" s="24"/>
      <c r="B34" s="86" t="s">
        <v>18</v>
      </c>
      <c r="C34" s="86"/>
      <c r="D34" s="39"/>
      <c r="E34" s="39"/>
      <c r="F34" s="272"/>
      <c r="G34" s="273"/>
    </row>
    <row r="35" spans="1:7" ht="19.5" thickBot="1">
      <c r="A35" s="26"/>
      <c r="B35" s="87" t="s">
        <v>691</v>
      </c>
      <c r="C35" s="88">
        <f>SUM(C37+C92)</f>
        <v>6015969</v>
      </c>
      <c r="D35" s="88">
        <f>SUM(D37+D92)</f>
        <v>7351695</v>
      </c>
      <c r="E35" s="88">
        <f>SUM(E37+E92)</f>
        <v>7113331.4</v>
      </c>
      <c r="F35" s="274">
        <f>E35/C35*100</f>
        <v>118.24082537659353</v>
      </c>
      <c r="G35" s="275">
        <f>SUM(E35/D35)*100</f>
        <v>96.75770553593424</v>
      </c>
    </row>
    <row r="36" spans="1:7" ht="48.75" thickBot="1">
      <c r="A36" s="47" t="s">
        <v>19</v>
      </c>
      <c r="B36" s="48" t="s">
        <v>20</v>
      </c>
      <c r="C36" s="161" t="s">
        <v>624</v>
      </c>
      <c r="D36" s="161" t="s">
        <v>641</v>
      </c>
      <c r="E36" s="73" t="s">
        <v>642</v>
      </c>
      <c r="F36" s="276" t="s">
        <v>567</v>
      </c>
      <c r="G36" s="332" t="s">
        <v>568</v>
      </c>
    </row>
    <row r="37" spans="1:7" ht="15.75" thickTop="1">
      <c r="A37" s="27">
        <v>6</v>
      </c>
      <c r="B37" s="172" t="s">
        <v>21</v>
      </c>
      <c r="C37" s="28">
        <f>SUM(C38+C42+C57+C69+C82+C88)</f>
        <v>5703239</v>
      </c>
      <c r="D37" s="28">
        <f>SUM(D38+D42+D57+D69+D82+D88)</f>
        <v>6991695</v>
      </c>
      <c r="E37" s="28">
        <f>SUM(E38+E42+E57+E69+E82+E88)</f>
        <v>6848950.08</v>
      </c>
      <c r="F37" s="277">
        <f>E37/C37*100</f>
        <v>120.08877902539241</v>
      </c>
      <c r="G37" s="277">
        <f>E37/D37*100</f>
        <v>97.9583646025749</v>
      </c>
    </row>
    <row r="38" spans="1:7" ht="15">
      <c r="A38" s="53">
        <v>61</v>
      </c>
      <c r="B38" s="173" t="s">
        <v>22</v>
      </c>
      <c r="C38" s="54">
        <f>SUM(C39:C41)</f>
        <v>638176</v>
      </c>
      <c r="D38" s="54">
        <f>SUM(D39:D41)</f>
        <v>910000</v>
      </c>
      <c r="E38" s="54">
        <f>SUM(E39:E41)</f>
        <v>812960.2199999999</v>
      </c>
      <c r="F38" s="277">
        <f aca="true" t="shared" si="2" ref="F38:F47">E38/C38*100</f>
        <v>127.38809043273326</v>
      </c>
      <c r="G38" s="277">
        <f>E38/D38*100</f>
        <v>89.3362879120879</v>
      </c>
    </row>
    <row r="39" spans="1:7" ht="15">
      <c r="A39" s="8">
        <v>611</v>
      </c>
      <c r="B39" s="9" t="s">
        <v>23</v>
      </c>
      <c r="C39" s="18">
        <v>502911</v>
      </c>
      <c r="D39" s="18">
        <v>700000</v>
      </c>
      <c r="E39" s="18">
        <v>627257.7</v>
      </c>
      <c r="F39" s="277">
        <f t="shared" si="2"/>
        <v>124.72538878648507</v>
      </c>
      <c r="G39" s="277">
        <f>E39/D39*100</f>
        <v>89.60824285714286</v>
      </c>
    </row>
    <row r="40" spans="1:7" ht="15">
      <c r="A40" s="8">
        <v>613</v>
      </c>
      <c r="B40" s="9" t="s">
        <v>24</v>
      </c>
      <c r="C40" s="18">
        <v>110859</v>
      </c>
      <c r="D40" s="18">
        <v>180000</v>
      </c>
      <c r="E40" s="18">
        <v>158521.58</v>
      </c>
      <c r="F40" s="277">
        <f t="shared" si="2"/>
        <v>142.9938751026078</v>
      </c>
      <c r="G40" s="277">
        <f>E40/D40*100</f>
        <v>88.06754444444444</v>
      </c>
    </row>
    <row r="41" spans="1:7" ht="15">
      <c r="A41" s="8">
        <v>614</v>
      </c>
      <c r="B41" s="9" t="s">
        <v>25</v>
      </c>
      <c r="C41" s="18">
        <v>24406</v>
      </c>
      <c r="D41" s="18">
        <v>30000</v>
      </c>
      <c r="E41" s="18">
        <v>27180.94</v>
      </c>
      <c r="F41" s="277">
        <f t="shared" si="2"/>
        <v>111.36990903876097</v>
      </c>
      <c r="G41" s="277">
        <f>E41/D41*100</f>
        <v>90.60313333333333</v>
      </c>
    </row>
    <row r="42" spans="1:7" ht="24">
      <c r="A42" s="55">
        <v>63</v>
      </c>
      <c r="B42" s="174" t="s">
        <v>26</v>
      </c>
      <c r="C42" s="56">
        <f>SUM(C43+C48+C50+C55)</f>
        <v>4045111</v>
      </c>
      <c r="D42" s="56">
        <f>SUM(D43+D48+D50+D55)</f>
        <v>4785525</v>
      </c>
      <c r="E42" s="56">
        <f>SUM(E43+E48+E50+E55)</f>
        <v>4645180.66</v>
      </c>
      <c r="F42" s="277">
        <f t="shared" si="2"/>
        <v>114.83444236758893</v>
      </c>
      <c r="G42" s="277">
        <f aca="true" t="shared" si="3" ref="G42:G55">E42/D42*100</f>
        <v>97.06731570726305</v>
      </c>
    </row>
    <row r="43" spans="1:7" ht="24" customHeight="1">
      <c r="A43" s="29">
        <v>633</v>
      </c>
      <c r="B43" s="30" t="s">
        <v>27</v>
      </c>
      <c r="C43" s="31">
        <f>SUM(C44:C47)</f>
        <v>3837099</v>
      </c>
      <c r="D43" s="31">
        <f>SUM(D44:D47)</f>
        <v>4687500</v>
      </c>
      <c r="E43" s="31">
        <f>SUM(E44:E47)</f>
        <v>4547152.94</v>
      </c>
      <c r="F43" s="277">
        <f t="shared" si="2"/>
        <v>118.50496794583619</v>
      </c>
      <c r="G43" s="277">
        <f t="shared" si="3"/>
        <v>97.00592938666668</v>
      </c>
    </row>
    <row r="44" spans="1:7" ht="15">
      <c r="A44" s="21">
        <v>633</v>
      </c>
      <c r="B44" s="11" t="s">
        <v>427</v>
      </c>
      <c r="C44" s="242">
        <v>3219774</v>
      </c>
      <c r="D44" s="52">
        <v>3337500</v>
      </c>
      <c r="E44" s="52">
        <v>3337476.66</v>
      </c>
      <c r="F44" s="277">
        <f t="shared" si="2"/>
        <v>103.65561868628046</v>
      </c>
      <c r="G44" s="277">
        <f t="shared" si="3"/>
        <v>99.99930067415731</v>
      </c>
    </row>
    <row r="45" spans="1:7" ht="15">
      <c r="A45" s="21">
        <v>633</v>
      </c>
      <c r="B45" s="11" t="s">
        <v>625</v>
      </c>
      <c r="C45" s="242">
        <v>5000</v>
      </c>
      <c r="D45" s="52">
        <v>0</v>
      </c>
      <c r="E45" s="52">
        <v>0</v>
      </c>
      <c r="F45" s="277"/>
      <c r="G45" s="277"/>
    </row>
    <row r="46" spans="1:7" ht="15">
      <c r="A46" s="21">
        <v>633</v>
      </c>
      <c r="B46" s="11" t="s">
        <v>654</v>
      </c>
      <c r="C46" s="242">
        <v>10000</v>
      </c>
      <c r="D46" s="52">
        <v>15000</v>
      </c>
      <c r="E46" s="52">
        <v>15000</v>
      </c>
      <c r="F46" s="277"/>
      <c r="G46" s="277"/>
    </row>
    <row r="47" spans="1:7" ht="15">
      <c r="A47" s="21">
        <v>633</v>
      </c>
      <c r="B47" s="11" t="s">
        <v>655</v>
      </c>
      <c r="C47" s="242">
        <v>602325</v>
      </c>
      <c r="D47" s="52">
        <v>1335000</v>
      </c>
      <c r="E47" s="52">
        <v>1194676.28</v>
      </c>
      <c r="F47" s="277">
        <f t="shared" si="2"/>
        <v>198.34412983024114</v>
      </c>
      <c r="G47" s="277">
        <f t="shared" si="3"/>
        <v>89.48885992509364</v>
      </c>
    </row>
    <row r="48" spans="1:7" ht="15">
      <c r="A48" s="29">
        <v>634</v>
      </c>
      <c r="B48" s="30" t="s">
        <v>28</v>
      </c>
      <c r="C48" s="31">
        <f>SUM(C49:C49)</f>
        <v>24452</v>
      </c>
      <c r="D48" s="31">
        <f>SUM(D49:D49)</f>
        <v>9900</v>
      </c>
      <c r="E48" s="31">
        <f>SUM(E49:E49)</f>
        <v>9904.14</v>
      </c>
      <c r="F48" s="277">
        <f aca="true" t="shared" si="4" ref="F48:F55">E48/C48*100</f>
        <v>40.504416816620314</v>
      </c>
      <c r="G48" s="277">
        <f t="shared" si="3"/>
        <v>100.04181818181817</v>
      </c>
    </row>
    <row r="49" spans="1:7" ht="15">
      <c r="A49" s="10">
        <v>634</v>
      </c>
      <c r="B49" s="11" t="s">
        <v>428</v>
      </c>
      <c r="C49" s="46">
        <v>24452</v>
      </c>
      <c r="D49" s="46">
        <v>9900</v>
      </c>
      <c r="E49" s="46">
        <v>9904.14</v>
      </c>
      <c r="F49" s="277">
        <f t="shared" si="4"/>
        <v>40.504416816620314</v>
      </c>
      <c r="G49" s="277">
        <f t="shared" si="3"/>
        <v>100.04181818181817</v>
      </c>
    </row>
    <row r="50" spans="1:7" ht="24.75">
      <c r="A50" s="29">
        <v>636</v>
      </c>
      <c r="B50" s="323" t="s">
        <v>452</v>
      </c>
      <c r="C50" s="31">
        <f>SUM(C51:C54)</f>
        <v>45000</v>
      </c>
      <c r="D50" s="31">
        <f>SUM(D51:D54)</f>
        <v>32000</v>
      </c>
      <c r="E50" s="31">
        <f>SUM(E51:E54)</f>
        <v>32000</v>
      </c>
      <c r="F50" s="277">
        <f t="shared" si="4"/>
        <v>71.11111111111111</v>
      </c>
      <c r="G50" s="277">
        <f>E50/D50*100</f>
        <v>100</v>
      </c>
    </row>
    <row r="51" spans="1:7" ht="15">
      <c r="A51" s="10">
        <v>636</v>
      </c>
      <c r="B51" s="11" t="s">
        <v>453</v>
      </c>
      <c r="C51" s="46">
        <v>3000</v>
      </c>
      <c r="D51" s="46">
        <v>4000</v>
      </c>
      <c r="E51" s="46">
        <v>4000</v>
      </c>
      <c r="F51" s="277">
        <f t="shared" si="4"/>
        <v>133.33333333333331</v>
      </c>
      <c r="G51" s="277">
        <f>E51/D51*100</f>
        <v>100</v>
      </c>
    </row>
    <row r="52" spans="1:7" ht="15">
      <c r="A52" s="10">
        <v>636</v>
      </c>
      <c r="B52" s="11" t="s">
        <v>470</v>
      </c>
      <c r="C52" s="46">
        <v>0</v>
      </c>
      <c r="D52" s="46">
        <v>0</v>
      </c>
      <c r="E52" s="46">
        <v>0</v>
      </c>
      <c r="F52" s="277" t="e">
        <f t="shared" si="4"/>
        <v>#DIV/0!</v>
      </c>
      <c r="G52" s="277" t="e">
        <f>E52/D52*100</f>
        <v>#DIV/0!</v>
      </c>
    </row>
    <row r="53" spans="1:7" ht="15">
      <c r="A53" s="10">
        <v>636</v>
      </c>
      <c r="B53" s="11" t="s">
        <v>471</v>
      </c>
      <c r="C53" s="46">
        <v>35000</v>
      </c>
      <c r="D53" s="46">
        <v>24000</v>
      </c>
      <c r="E53" s="46">
        <v>24000</v>
      </c>
      <c r="F53" s="277">
        <f t="shared" si="4"/>
        <v>68.57142857142857</v>
      </c>
      <c r="G53" s="277">
        <f>E53/D53*100</f>
        <v>100</v>
      </c>
    </row>
    <row r="54" spans="1:7" ht="15">
      <c r="A54" s="10">
        <v>636</v>
      </c>
      <c r="B54" s="11" t="s">
        <v>472</v>
      </c>
      <c r="C54" s="46">
        <v>7000</v>
      </c>
      <c r="D54" s="46">
        <v>4000</v>
      </c>
      <c r="E54" s="46">
        <v>4000</v>
      </c>
      <c r="F54" s="277">
        <f t="shared" si="4"/>
        <v>57.14285714285714</v>
      </c>
      <c r="G54" s="277">
        <f>E54/D54*100</f>
        <v>100</v>
      </c>
    </row>
    <row r="55" spans="1:7" ht="24.75">
      <c r="A55" s="293">
        <v>638</v>
      </c>
      <c r="B55" s="294" t="s">
        <v>426</v>
      </c>
      <c r="C55" s="295">
        <f>SUM(C56:C56)</f>
        <v>138560</v>
      </c>
      <c r="D55" s="295">
        <f>SUM(D56:D56)</f>
        <v>56125</v>
      </c>
      <c r="E55" s="295">
        <f>SUM(E56:E56)</f>
        <v>56123.58</v>
      </c>
      <c r="F55" s="277">
        <f t="shared" si="4"/>
        <v>40.504893187066976</v>
      </c>
      <c r="G55" s="277">
        <f t="shared" si="3"/>
        <v>99.99746993318486</v>
      </c>
    </row>
    <row r="56" spans="1:7" ht="15">
      <c r="A56" s="10">
        <v>638</v>
      </c>
      <c r="B56" s="14" t="s">
        <v>501</v>
      </c>
      <c r="C56" s="46">
        <v>138560</v>
      </c>
      <c r="D56" s="46">
        <v>56125</v>
      </c>
      <c r="E56" s="46">
        <v>56123.58</v>
      </c>
      <c r="F56" s="277">
        <f aca="true" t="shared" si="5" ref="F56:F104">E56/C56*100</f>
        <v>40.504893187066976</v>
      </c>
      <c r="G56" s="277">
        <f aca="true" t="shared" si="6" ref="G56:G104">E56/D56*100</f>
        <v>99.99746993318486</v>
      </c>
    </row>
    <row r="57" spans="1:7" ht="15">
      <c r="A57" s="53">
        <v>64</v>
      </c>
      <c r="B57" s="173" t="s">
        <v>29</v>
      </c>
      <c r="C57" s="54">
        <f>SUM(C58+C59+C60)</f>
        <v>320317</v>
      </c>
      <c r="D57" s="54">
        <f>SUM(D58+D59+D60)</f>
        <v>394000</v>
      </c>
      <c r="E57" s="54">
        <f>SUM(E58+E59+E60)</f>
        <v>415360.18</v>
      </c>
      <c r="F57" s="277">
        <f t="shared" si="5"/>
        <v>129.67160032093207</v>
      </c>
      <c r="G57" s="277">
        <f t="shared" si="6"/>
        <v>105.42136548223351</v>
      </c>
    </row>
    <row r="58" spans="1:7" ht="15">
      <c r="A58" s="230">
        <v>641</v>
      </c>
      <c r="B58" s="231" t="s">
        <v>30</v>
      </c>
      <c r="C58" s="232">
        <v>1509</v>
      </c>
      <c r="D58" s="232">
        <v>1600</v>
      </c>
      <c r="E58" s="232">
        <v>995.29</v>
      </c>
      <c r="F58" s="277">
        <f t="shared" si="5"/>
        <v>65.95692511597085</v>
      </c>
      <c r="G58" s="277">
        <f t="shared" si="6"/>
        <v>62.205625</v>
      </c>
    </row>
    <row r="59" spans="1:7" ht="15">
      <c r="A59" s="230">
        <v>641</v>
      </c>
      <c r="B59" s="231" t="s">
        <v>429</v>
      </c>
      <c r="C59" s="232">
        <v>2</v>
      </c>
      <c r="D59" s="232">
        <v>0</v>
      </c>
      <c r="E59" s="232">
        <v>0.14</v>
      </c>
      <c r="F59" s="277">
        <f t="shared" si="5"/>
        <v>7.000000000000001</v>
      </c>
      <c r="G59" s="277" t="e">
        <f t="shared" si="6"/>
        <v>#DIV/0!</v>
      </c>
    </row>
    <row r="60" spans="1:7" ht="15">
      <c r="A60" s="29">
        <v>642</v>
      </c>
      <c r="B60" s="30" t="s">
        <v>31</v>
      </c>
      <c r="C60" s="31">
        <f>SUM(C61+C64+C67)</f>
        <v>318806</v>
      </c>
      <c r="D60" s="31">
        <f>SUM(D61+D64+D67+D63)</f>
        <v>392400</v>
      </c>
      <c r="E60" s="31">
        <f>SUM(E61+E64+E67)</f>
        <v>414364.75</v>
      </c>
      <c r="F60" s="277">
        <f t="shared" si="5"/>
        <v>129.97394967472383</v>
      </c>
      <c r="G60" s="277">
        <f t="shared" si="6"/>
        <v>105.59754077471968</v>
      </c>
    </row>
    <row r="61" spans="1:7" ht="15">
      <c r="A61" s="233">
        <v>642</v>
      </c>
      <c r="B61" s="234" t="s">
        <v>32</v>
      </c>
      <c r="C61" s="235">
        <f>SUM(C62:C63)</f>
        <v>316791</v>
      </c>
      <c r="D61" s="235">
        <v>135000</v>
      </c>
      <c r="E61" s="235">
        <f>SUM(E62:E63)</f>
        <v>346770.31</v>
      </c>
      <c r="F61" s="277">
        <f t="shared" si="5"/>
        <v>109.46343488293545</v>
      </c>
      <c r="G61" s="277">
        <f t="shared" si="6"/>
        <v>256.86689629629626</v>
      </c>
    </row>
    <row r="62" spans="1:7" ht="15">
      <c r="A62" s="10">
        <v>642</v>
      </c>
      <c r="B62" s="11" t="s">
        <v>374</v>
      </c>
      <c r="C62" s="12">
        <v>157999</v>
      </c>
      <c r="D62" s="46">
        <v>205400</v>
      </c>
      <c r="E62" s="12">
        <v>148101.32</v>
      </c>
      <c r="F62" s="277">
        <f t="shared" si="5"/>
        <v>93.73560592155647</v>
      </c>
      <c r="G62" s="277">
        <f t="shared" si="6"/>
        <v>72.1038558909445</v>
      </c>
    </row>
    <row r="63" spans="1:7" ht="15">
      <c r="A63" s="10">
        <v>642</v>
      </c>
      <c r="B63" s="11" t="s">
        <v>33</v>
      </c>
      <c r="C63" s="12">
        <v>158792</v>
      </c>
      <c r="D63" s="46">
        <v>187000</v>
      </c>
      <c r="E63" s="12">
        <v>198668.99</v>
      </c>
      <c r="F63" s="277">
        <f t="shared" si="5"/>
        <v>125.11271978437199</v>
      </c>
      <c r="G63" s="277">
        <f t="shared" si="6"/>
        <v>106.24010160427805</v>
      </c>
    </row>
    <row r="64" spans="1:7" ht="15">
      <c r="A64" s="236">
        <v>642</v>
      </c>
      <c r="B64" s="237" t="s">
        <v>34</v>
      </c>
      <c r="C64" s="238">
        <f>SUM(C65:C66)</f>
        <v>444</v>
      </c>
      <c r="D64" s="238">
        <f>SUM(D65:D66)</f>
        <v>61900</v>
      </c>
      <c r="E64" s="238">
        <f>SUM(E65:E66)</f>
        <v>61315.86</v>
      </c>
      <c r="F64" s="277">
        <f t="shared" si="5"/>
        <v>13809.878378378377</v>
      </c>
      <c r="G64" s="277">
        <f t="shared" si="6"/>
        <v>99.05631663974151</v>
      </c>
    </row>
    <row r="65" spans="1:7" s="366" customFormat="1" ht="15">
      <c r="A65" s="367">
        <v>642</v>
      </c>
      <c r="B65" s="304" t="s">
        <v>643</v>
      </c>
      <c r="C65" s="166">
        <v>0</v>
      </c>
      <c r="D65" s="166">
        <v>5400</v>
      </c>
      <c r="E65" s="166">
        <v>5000</v>
      </c>
      <c r="F65" s="365"/>
      <c r="G65" s="365"/>
    </row>
    <row r="66" spans="1:7" ht="15">
      <c r="A66" s="10">
        <v>642</v>
      </c>
      <c r="B66" s="105" t="s">
        <v>34</v>
      </c>
      <c r="C66" s="64">
        <v>444</v>
      </c>
      <c r="D66" s="12">
        <v>56500</v>
      </c>
      <c r="E66" s="12">
        <v>56315.86</v>
      </c>
      <c r="F66" s="277">
        <f t="shared" si="5"/>
        <v>12683.752252252252</v>
      </c>
      <c r="G66" s="277">
        <f t="shared" si="6"/>
        <v>99.67408849557522</v>
      </c>
    </row>
    <row r="67" spans="1:7" ht="15">
      <c r="A67" s="239">
        <v>642</v>
      </c>
      <c r="B67" s="237" t="s">
        <v>35</v>
      </c>
      <c r="C67" s="240">
        <f>SUM(C68)</f>
        <v>1571</v>
      </c>
      <c r="D67" s="240">
        <f>SUM(D68)</f>
        <v>8500</v>
      </c>
      <c r="E67" s="240">
        <f>SUM(E68)</f>
        <v>6278.58</v>
      </c>
      <c r="F67" s="277">
        <f t="shared" si="5"/>
        <v>399.6549968173138</v>
      </c>
      <c r="G67" s="277">
        <f t="shared" si="6"/>
        <v>73.86564705882353</v>
      </c>
    </row>
    <row r="68" spans="1:7" ht="15">
      <c r="A68" s="10">
        <v>642</v>
      </c>
      <c r="B68" s="105" t="s">
        <v>36</v>
      </c>
      <c r="C68" s="64">
        <v>1571</v>
      </c>
      <c r="D68" s="12">
        <v>8500</v>
      </c>
      <c r="E68" s="12">
        <v>6278.58</v>
      </c>
      <c r="F68" s="277">
        <f t="shared" si="5"/>
        <v>399.6549968173138</v>
      </c>
      <c r="G68" s="277">
        <f t="shared" si="6"/>
        <v>73.86564705882353</v>
      </c>
    </row>
    <row r="69" spans="1:7" ht="25.5" customHeight="1">
      <c r="A69" s="55">
        <v>65</v>
      </c>
      <c r="B69" s="174" t="s">
        <v>37</v>
      </c>
      <c r="C69" s="56">
        <f>SUM(C70+C74+C79)</f>
        <v>618565</v>
      </c>
      <c r="D69" s="56">
        <f>SUM(D70+D74+D79)</f>
        <v>785750</v>
      </c>
      <c r="E69" s="56">
        <f>SUM(E70+E74+E79)</f>
        <v>846779.02</v>
      </c>
      <c r="F69" s="277">
        <f t="shared" si="5"/>
        <v>136.89410490409256</v>
      </c>
      <c r="G69" s="277">
        <f t="shared" si="6"/>
        <v>107.76697677378301</v>
      </c>
    </row>
    <row r="70" spans="1:7" ht="24.75" customHeight="1">
      <c r="A70" s="59">
        <v>651</v>
      </c>
      <c r="B70" s="32" t="s">
        <v>38</v>
      </c>
      <c r="C70" s="36">
        <f>SUM(C71:C73)</f>
        <v>150455</v>
      </c>
      <c r="D70" s="36">
        <f>SUM(D71:D73)</f>
        <v>150700</v>
      </c>
      <c r="E70" s="36">
        <f>SUM(E71:E73)</f>
        <v>189736.39</v>
      </c>
      <c r="F70" s="277">
        <f t="shared" si="5"/>
        <v>126.10839785982522</v>
      </c>
      <c r="G70" s="277">
        <f t="shared" si="6"/>
        <v>125.90337757133379</v>
      </c>
    </row>
    <row r="71" spans="1:7" ht="15">
      <c r="A71" s="212">
        <v>651</v>
      </c>
      <c r="B71" s="213" t="s">
        <v>39</v>
      </c>
      <c r="C71" s="244">
        <v>600</v>
      </c>
      <c r="D71" s="214">
        <v>600</v>
      </c>
      <c r="E71" s="214">
        <v>400</v>
      </c>
      <c r="F71" s="277">
        <f t="shared" si="5"/>
        <v>66.66666666666666</v>
      </c>
      <c r="G71" s="277">
        <f t="shared" si="6"/>
        <v>66.66666666666666</v>
      </c>
    </row>
    <row r="72" spans="1:7" ht="15">
      <c r="A72" s="212">
        <v>651</v>
      </c>
      <c r="B72" s="213" t="s">
        <v>656</v>
      </c>
      <c r="C72" s="244">
        <v>27</v>
      </c>
      <c r="D72" s="214">
        <v>100</v>
      </c>
      <c r="E72" s="214">
        <v>0</v>
      </c>
      <c r="F72" s="277">
        <f t="shared" si="5"/>
        <v>0</v>
      </c>
      <c r="G72" s="277">
        <f t="shared" si="6"/>
        <v>0</v>
      </c>
    </row>
    <row r="73" spans="1:7" ht="13.5" customHeight="1">
      <c r="A73" s="44">
        <v>651</v>
      </c>
      <c r="B73" s="211" t="s">
        <v>40</v>
      </c>
      <c r="C73" s="245">
        <v>149828</v>
      </c>
      <c r="D73" s="165">
        <v>150000</v>
      </c>
      <c r="E73" s="165">
        <v>189336.39</v>
      </c>
      <c r="F73" s="277">
        <f t="shared" si="5"/>
        <v>126.369163307259</v>
      </c>
      <c r="G73" s="277">
        <f t="shared" si="6"/>
        <v>126.22426</v>
      </c>
    </row>
    <row r="74" spans="1:7" ht="12.75" customHeight="1">
      <c r="A74" s="29">
        <v>652</v>
      </c>
      <c r="B74" s="30" t="s">
        <v>41</v>
      </c>
      <c r="C74" s="31">
        <f>SUM(C75:C78)</f>
        <v>28228</v>
      </c>
      <c r="D74" s="31">
        <f>SUM(D75:D78)</f>
        <v>232250</v>
      </c>
      <c r="E74" s="31">
        <f>SUM(E75:E78)</f>
        <v>231919.5</v>
      </c>
      <c r="F74" s="277">
        <f t="shared" si="5"/>
        <v>821.5938075669549</v>
      </c>
      <c r="G74" s="277">
        <f t="shared" si="6"/>
        <v>99.85769644779333</v>
      </c>
    </row>
    <row r="75" spans="1:7" ht="15">
      <c r="A75" s="44">
        <v>652</v>
      </c>
      <c r="B75" s="175" t="s">
        <v>42</v>
      </c>
      <c r="C75" s="246">
        <v>606</v>
      </c>
      <c r="D75" s="45">
        <v>150</v>
      </c>
      <c r="E75" s="45">
        <v>162.4</v>
      </c>
      <c r="F75" s="277">
        <f t="shared" si="5"/>
        <v>26.798679867986802</v>
      </c>
      <c r="G75" s="277">
        <f t="shared" si="6"/>
        <v>108.26666666666667</v>
      </c>
    </row>
    <row r="76" spans="1:7" ht="15">
      <c r="A76" s="44">
        <v>652</v>
      </c>
      <c r="B76" s="175" t="s">
        <v>43</v>
      </c>
      <c r="C76" s="246">
        <v>20588</v>
      </c>
      <c r="D76" s="45">
        <v>225000</v>
      </c>
      <c r="E76" s="45">
        <v>224749.1</v>
      </c>
      <c r="F76" s="277">
        <f t="shared" si="5"/>
        <v>1091.6509617252768</v>
      </c>
      <c r="G76" s="277">
        <f t="shared" si="6"/>
        <v>99.88848888888889</v>
      </c>
    </row>
    <row r="77" spans="1:7" ht="15">
      <c r="A77" s="44">
        <v>652</v>
      </c>
      <c r="B77" s="175" t="s">
        <v>502</v>
      </c>
      <c r="C77" s="246">
        <v>1034</v>
      </c>
      <c r="D77" s="45">
        <v>1100</v>
      </c>
      <c r="E77" s="45">
        <v>1008</v>
      </c>
      <c r="F77" s="277">
        <f t="shared" si="5"/>
        <v>97.48549323017409</v>
      </c>
      <c r="G77" s="277">
        <f t="shared" si="6"/>
        <v>91.63636363636364</v>
      </c>
    </row>
    <row r="78" spans="1:7" ht="15">
      <c r="A78" s="44">
        <v>652</v>
      </c>
      <c r="B78" s="175" t="s">
        <v>569</v>
      </c>
      <c r="C78" s="246">
        <v>6000</v>
      </c>
      <c r="D78" s="45">
        <v>6000</v>
      </c>
      <c r="E78" s="45">
        <v>6000</v>
      </c>
      <c r="F78" s="277">
        <f t="shared" si="5"/>
        <v>100</v>
      </c>
      <c r="G78" s="277">
        <f t="shared" si="6"/>
        <v>100</v>
      </c>
    </row>
    <row r="79" spans="1:7" ht="15">
      <c r="A79" s="29">
        <v>653</v>
      </c>
      <c r="B79" s="32" t="s">
        <v>44</v>
      </c>
      <c r="C79" s="31">
        <f>SUM(C80:C81)</f>
        <v>439882</v>
      </c>
      <c r="D79" s="31">
        <f>SUM(D80:D81)</f>
        <v>402800</v>
      </c>
      <c r="E79" s="31">
        <f>SUM(E80:E81)</f>
        <v>425123.13</v>
      </c>
      <c r="F79" s="277">
        <f t="shared" si="5"/>
        <v>96.64481156310102</v>
      </c>
      <c r="G79" s="277">
        <f t="shared" si="6"/>
        <v>105.54198857994041</v>
      </c>
    </row>
    <row r="80" spans="1:7" ht="14.25" customHeight="1">
      <c r="A80" s="10">
        <v>653</v>
      </c>
      <c r="B80" s="14" t="s">
        <v>45</v>
      </c>
      <c r="C80" s="243">
        <v>2550</v>
      </c>
      <c r="D80" s="12">
        <v>2800</v>
      </c>
      <c r="E80" s="12">
        <v>2969.92</v>
      </c>
      <c r="F80" s="277">
        <f t="shared" si="5"/>
        <v>116.46745098039216</v>
      </c>
      <c r="G80" s="277">
        <f t="shared" si="6"/>
        <v>106.06857142857142</v>
      </c>
    </row>
    <row r="81" spans="1:7" ht="12.75" customHeight="1">
      <c r="A81" s="10">
        <v>653</v>
      </c>
      <c r="B81" s="11" t="s">
        <v>46</v>
      </c>
      <c r="C81" s="243">
        <v>437332</v>
      </c>
      <c r="D81" s="12">
        <v>400000</v>
      </c>
      <c r="E81" s="12">
        <v>422153.21</v>
      </c>
      <c r="F81" s="277">
        <f t="shared" si="5"/>
        <v>96.52922950984608</v>
      </c>
      <c r="G81" s="277">
        <f t="shared" si="6"/>
        <v>105.5383025</v>
      </c>
    </row>
    <row r="82" spans="1:7" ht="15">
      <c r="A82" s="57">
        <v>66</v>
      </c>
      <c r="B82" s="173" t="s">
        <v>35</v>
      </c>
      <c r="C82" s="58">
        <f>SUM(C83+C86)</f>
        <v>81070</v>
      </c>
      <c r="D82" s="58">
        <f>SUM(D83+D86)</f>
        <v>75920</v>
      </c>
      <c r="E82" s="58">
        <f>SUM(E83+E86)</f>
        <v>88570</v>
      </c>
      <c r="F82" s="277">
        <f t="shared" si="5"/>
        <v>109.25126433945974</v>
      </c>
      <c r="G82" s="277">
        <f t="shared" si="6"/>
        <v>116.6622760800843</v>
      </c>
    </row>
    <row r="83" spans="1:7" ht="15">
      <c r="A83" s="33">
        <v>661</v>
      </c>
      <c r="B83" s="30" t="s">
        <v>47</v>
      </c>
      <c r="C83" s="35">
        <f>SUM(C84:C85)</f>
        <v>81070</v>
      </c>
      <c r="D83" s="35">
        <f>SUM(D84:D85)</f>
        <v>73920</v>
      </c>
      <c r="E83" s="35">
        <f>SUM(E84:E85)</f>
        <v>86570</v>
      </c>
      <c r="F83" s="277">
        <f t="shared" si="5"/>
        <v>106.78426051560379</v>
      </c>
      <c r="G83" s="277">
        <f t="shared" si="6"/>
        <v>117.11309523809523</v>
      </c>
    </row>
    <row r="84" spans="1:7" ht="15">
      <c r="A84" s="21">
        <v>661</v>
      </c>
      <c r="B84" s="11" t="s">
        <v>473</v>
      </c>
      <c r="C84" s="18">
        <v>33920</v>
      </c>
      <c r="D84" s="18">
        <v>33920</v>
      </c>
      <c r="E84" s="18">
        <v>33920</v>
      </c>
      <c r="F84" s="277">
        <f t="shared" si="5"/>
        <v>100</v>
      </c>
      <c r="G84" s="277">
        <f t="shared" si="6"/>
        <v>100</v>
      </c>
    </row>
    <row r="85" spans="1:7" ht="15">
      <c r="A85" s="21">
        <v>661</v>
      </c>
      <c r="B85" s="253" t="s">
        <v>375</v>
      </c>
      <c r="C85" s="65">
        <v>47150</v>
      </c>
      <c r="D85" s="18">
        <v>40000</v>
      </c>
      <c r="E85" s="18">
        <v>52650</v>
      </c>
      <c r="F85" s="277">
        <f t="shared" si="5"/>
        <v>111.66489925768823</v>
      </c>
      <c r="G85" s="277">
        <f t="shared" si="6"/>
        <v>131.625</v>
      </c>
    </row>
    <row r="86" spans="1:7" ht="15">
      <c r="A86" s="33">
        <v>663</v>
      </c>
      <c r="B86" s="30" t="s">
        <v>603</v>
      </c>
      <c r="C86" s="35">
        <f>SUM(C87:C87)</f>
        <v>0</v>
      </c>
      <c r="D86" s="35">
        <f>SUM(D87:D87)</f>
        <v>2000</v>
      </c>
      <c r="E86" s="35">
        <f>SUM(E87:E87)</f>
        <v>2000</v>
      </c>
      <c r="F86" s="277" t="e">
        <f>E86/C86*100</f>
        <v>#DIV/0!</v>
      </c>
      <c r="G86" s="277">
        <f>E86/D86*100</f>
        <v>100</v>
      </c>
    </row>
    <row r="87" spans="1:7" ht="15">
      <c r="A87" s="21">
        <v>663</v>
      </c>
      <c r="B87" s="11" t="s">
        <v>604</v>
      </c>
      <c r="C87" s="18">
        <v>0</v>
      </c>
      <c r="D87" s="18">
        <v>2000</v>
      </c>
      <c r="E87" s="18">
        <v>2000</v>
      </c>
      <c r="F87" s="277" t="e">
        <f>E87/C87*100</f>
        <v>#DIV/0!</v>
      </c>
      <c r="G87" s="277">
        <f>E87/D87*100</f>
        <v>100</v>
      </c>
    </row>
    <row r="88" spans="1:7" ht="15">
      <c r="A88" s="57">
        <v>68</v>
      </c>
      <c r="B88" s="173" t="s">
        <v>376</v>
      </c>
      <c r="C88" s="58">
        <f>SUM(C89)</f>
        <v>0</v>
      </c>
      <c r="D88" s="58">
        <f>SUM(D89)</f>
        <v>40500</v>
      </c>
      <c r="E88" s="58">
        <f>SUM(E89)</f>
        <v>40100</v>
      </c>
      <c r="F88" s="277" t="e">
        <f t="shared" si="5"/>
        <v>#DIV/0!</v>
      </c>
      <c r="G88" s="277">
        <f t="shared" si="6"/>
        <v>99.01234567901234</v>
      </c>
    </row>
    <row r="89" spans="1:6" ht="15">
      <c r="A89" s="33">
        <v>681</v>
      </c>
      <c r="B89" s="30" t="s">
        <v>526</v>
      </c>
      <c r="C89" s="35">
        <f>C90+C91</f>
        <v>0</v>
      </c>
      <c r="D89" s="35">
        <f>D90+D91</f>
        <v>40500</v>
      </c>
      <c r="E89" s="35">
        <f>E90+E91</f>
        <v>40100</v>
      </c>
      <c r="F89" s="277" t="e">
        <f>E89/C89*100</f>
        <v>#DIV/0!</v>
      </c>
    </row>
    <row r="90" spans="1:7" ht="15">
      <c r="A90" s="21">
        <v>681</v>
      </c>
      <c r="B90" s="11" t="s">
        <v>570</v>
      </c>
      <c r="C90" s="18">
        <v>0</v>
      </c>
      <c r="D90" s="165">
        <v>40000</v>
      </c>
      <c r="E90" s="165">
        <v>40000</v>
      </c>
      <c r="F90" s="277" t="e">
        <f>E90/C90*100</f>
        <v>#DIV/0!</v>
      </c>
      <c r="G90" s="277">
        <f>E89/D89*100</f>
        <v>99.01234567901234</v>
      </c>
    </row>
    <row r="91" spans="1:7" ht="15">
      <c r="A91" s="21">
        <v>681</v>
      </c>
      <c r="B91" s="11" t="s">
        <v>527</v>
      </c>
      <c r="C91" s="18">
        <v>0</v>
      </c>
      <c r="D91" s="18">
        <v>500</v>
      </c>
      <c r="E91" s="18">
        <v>100</v>
      </c>
      <c r="F91" s="277" t="e">
        <f>E91/C91*100</f>
        <v>#DIV/0!</v>
      </c>
      <c r="G91" s="277">
        <f>E91/D91*100</f>
        <v>20</v>
      </c>
    </row>
    <row r="92" spans="1:7" ht="15">
      <c r="A92" s="50">
        <v>7</v>
      </c>
      <c r="B92" s="176" t="s">
        <v>48</v>
      </c>
      <c r="C92" s="51">
        <f>SUM(C93+C96)</f>
        <v>312730</v>
      </c>
      <c r="D92" s="51">
        <f>SUM(D93+D96)</f>
        <v>360000</v>
      </c>
      <c r="E92" s="51">
        <f>SUM(E93+E96)</f>
        <v>264381.32</v>
      </c>
      <c r="F92" s="277">
        <f t="shared" si="5"/>
        <v>84.53980110638571</v>
      </c>
      <c r="G92" s="277">
        <f t="shared" si="6"/>
        <v>73.43925555555556</v>
      </c>
    </row>
    <row r="93" spans="1:7" ht="19.5" customHeight="1">
      <c r="A93" s="53">
        <v>71</v>
      </c>
      <c r="B93" s="173" t="s">
        <v>49</v>
      </c>
      <c r="C93" s="54">
        <f aca="true" t="shared" si="7" ref="C93:E94">SUM(C94)</f>
        <v>251230</v>
      </c>
      <c r="D93" s="54">
        <f t="shared" si="7"/>
        <v>360000</v>
      </c>
      <c r="E93" s="54">
        <f t="shared" si="7"/>
        <v>264381.32</v>
      </c>
      <c r="F93" s="277">
        <f t="shared" si="5"/>
        <v>105.23477291724714</v>
      </c>
      <c r="G93" s="277">
        <f t="shared" si="6"/>
        <v>73.43925555555556</v>
      </c>
    </row>
    <row r="94" spans="1:7" ht="24.75">
      <c r="A94" s="29">
        <v>711</v>
      </c>
      <c r="B94" s="32" t="s">
        <v>50</v>
      </c>
      <c r="C94" s="31">
        <f t="shared" si="7"/>
        <v>251230</v>
      </c>
      <c r="D94" s="31">
        <f t="shared" si="7"/>
        <v>360000</v>
      </c>
      <c r="E94" s="31">
        <f t="shared" si="7"/>
        <v>264381.32</v>
      </c>
      <c r="F94" s="277">
        <f t="shared" si="5"/>
        <v>105.23477291724714</v>
      </c>
      <c r="G94" s="277">
        <f t="shared" si="6"/>
        <v>73.43925555555556</v>
      </c>
    </row>
    <row r="95" spans="1:7" ht="24" customHeight="1">
      <c r="A95" s="21">
        <v>711</v>
      </c>
      <c r="B95" s="11" t="s">
        <v>51</v>
      </c>
      <c r="C95" s="18">
        <v>251230</v>
      </c>
      <c r="D95" s="18">
        <v>360000</v>
      </c>
      <c r="E95" s="18">
        <v>264381.32</v>
      </c>
      <c r="F95" s="277">
        <f t="shared" si="5"/>
        <v>105.23477291724714</v>
      </c>
      <c r="G95" s="277">
        <f t="shared" si="6"/>
        <v>73.43925555555556</v>
      </c>
    </row>
    <row r="96" spans="1:7" ht="15">
      <c r="A96" s="53">
        <v>72</v>
      </c>
      <c r="B96" s="173" t="s">
        <v>402</v>
      </c>
      <c r="C96" s="54">
        <f>SUM(C97+C99)</f>
        <v>61500</v>
      </c>
      <c r="D96" s="54">
        <f>SUM(D99)</f>
        <v>0</v>
      </c>
      <c r="E96" s="54">
        <f>SUM(E99)</f>
        <v>0</v>
      </c>
      <c r="F96" s="277">
        <f t="shared" si="5"/>
        <v>0</v>
      </c>
      <c r="G96" s="277" t="e">
        <f t="shared" si="6"/>
        <v>#DIV/0!</v>
      </c>
    </row>
    <row r="97" spans="1:7" s="320" customFormat="1" ht="15">
      <c r="A97" s="369">
        <v>721</v>
      </c>
      <c r="B97" s="290" t="s">
        <v>640</v>
      </c>
      <c r="C97" s="368">
        <f>SUM(C98)</f>
        <v>37500</v>
      </c>
      <c r="D97" s="368">
        <f>SUM(D98)</f>
        <v>0</v>
      </c>
      <c r="E97" s="368">
        <f>SUM(E98)</f>
        <v>0</v>
      </c>
      <c r="F97" s="277"/>
      <c r="G97" s="277"/>
    </row>
    <row r="98" spans="1:7" s="320" customFormat="1" ht="15">
      <c r="A98" s="363">
        <v>721</v>
      </c>
      <c r="B98" s="227" t="s">
        <v>640</v>
      </c>
      <c r="C98" s="364">
        <v>37500</v>
      </c>
      <c r="D98" s="364">
        <v>0</v>
      </c>
      <c r="E98" s="364">
        <v>0</v>
      </c>
      <c r="F98" s="277"/>
      <c r="G98" s="277"/>
    </row>
    <row r="99" spans="1:7" ht="15">
      <c r="A99" s="29">
        <v>723</v>
      </c>
      <c r="B99" s="32" t="s">
        <v>556</v>
      </c>
      <c r="C99" s="31">
        <f>SUM(C100)</f>
        <v>24000</v>
      </c>
      <c r="D99" s="31">
        <f>SUM(D100)</f>
        <v>0</v>
      </c>
      <c r="E99" s="31">
        <f>SUM(E100)</f>
        <v>0</v>
      </c>
      <c r="F99" s="277">
        <f t="shared" si="5"/>
        <v>0</v>
      </c>
      <c r="G99" s="277" t="e">
        <f t="shared" si="6"/>
        <v>#DIV/0!</v>
      </c>
    </row>
    <row r="100" spans="1:7" ht="15">
      <c r="A100" s="21">
        <v>723</v>
      </c>
      <c r="B100" s="11" t="s">
        <v>557</v>
      </c>
      <c r="C100" s="18">
        <v>24000</v>
      </c>
      <c r="D100" s="18">
        <v>0</v>
      </c>
      <c r="E100" s="18">
        <v>0</v>
      </c>
      <c r="F100" s="277">
        <f t="shared" si="5"/>
        <v>0</v>
      </c>
      <c r="G100" s="277" t="e">
        <f t="shared" si="6"/>
        <v>#DIV/0!</v>
      </c>
    </row>
    <row r="101" spans="1:7" ht="15">
      <c r="A101" s="50">
        <v>8</v>
      </c>
      <c r="B101" s="176" t="s">
        <v>52</v>
      </c>
      <c r="C101" s="51">
        <f aca="true" t="shared" si="8" ref="C101:E103">SUM(C102)</f>
        <v>158180</v>
      </c>
      <c r="D101" s="51">
        <f t="shared" si="8"/>
        <v>115000</v>
      </c>
      <c r="E101" s="51">
        <f t="shared" si="8"/>
        <v>96012.43</v>
      </c>
      <c r="F101" s="277">
        <f t="shared" si="5"/>
        <v>60.698210898975844</v>
      </c>
      <c r="G101" s="277">
        <f t="shared" si="6"/>
        <v>83.48906956521739</v>
      </c>
    </row>
    <row r="102" spans="1:7" ht="17.25" customHeight="1">
      <c r="A102" s="53">
        <v>84</v>
      </c>
      <c r="B102" s="173" t="s">
        <v>53</v>
      </c>
      <c r="C102" s="54">
        <f t="shared" si="8"/>
        <v>158180</v>
      </c>
      <c r="D102" s="54">
        <f t="shared" si="8"/>
        <v>115000</v>
      </c>
      <c r="E102" s="54">
        <f t="shared" si="8"/>
        <v>96012.43</v>
      </c>
      <c r="F102" s="277">
        <f t="shared" si="5"/>
        <v>60.698210898975844</v>
      </c>
      <c r="G102" s="277">
        <f t="shared" si="6"/>
        <v>83.48906956521739</v>
      </c>
    </row>
    <row r="103" spans="1:7" ht="15">
      <c r="A103" s="29">
        <v>847</v>
      </c>
      <c r="B103" s="32" t="s">
        <v>571</v>
      </c>
      <c r="C103" s="31">
        <f t="shared" si="8"/>
        <v>158180</v>
      </c>
      <c r="D103" s="31">
        <f t="shared" si="8"/>
        <v>115000</v>
      </c>
      <c r="E103" s="31">
        <f t="shared" si="8"/>
        <v>96012.43</v>
      </c>
      <c r="F103" s="277">
        <f t="shared" si="5"/>
        <v>60.698210898975844</v>
      </c>
      <c r="G103" s="277">
        <f t="shared" si="6"/>
        <v>83.48906956521739</v>
      </c>
    </row>
    <row r="104" spans="1:7" ht="14.25" customHeight="1">
      <c r="A104" s="21">
        <v>847</v>
      </c>
      <c r="B104" s="163" t="s">
        <v>571</v>
      </c>
      <c r="C104" s="18">
        <v>158180</v>
      </c>
      <c r="D104" s="18">
        <v>115000</v>
      </c>
      <c r="E104" s="18">
        <v>96012.43</v>
      </c>
      <c r="F104" s="277">
        <f t="shared" si="5"/>
        <v>60.698210898975844</v>
      </c>
      <c r="G104" s="277">
        <f t="shared" si="6"/>
        <v>83.48906956521739</v>
      </c>
    </row>
    <row r="105" spans="1:7" ht="26.25" customHeight="1">
      <c r="A105" s="333"/>
      <c r="B105" s="334"/>
      <c r="C105" s="335"/>
      <c r="D105" s="335"/>
      <c r="E105" s="335"/>
      <c r="F105" s="336"/>
      <c r="G105" s="336"/>
    </row>
    <row r="106" spans="1:7" ht="26.25" customHeight="1" thickBot="1">
      <c r="A106" s="4"/>
      <c r="B106" s="2"/>
      <c r="C106" s="3"/>
      <c r="D106" s="3"/>
      <c r="E106" s="3"/>
      <c r="F106" s="278"/>
      <c r="G106" s="278"/>
    </row>
    <row r="107" spans="1:7" ht="19.5" customHeight="1" thickBot="1">
      <c r="A107" s="25"/>
      <c r="B107" s="86" t="s">
        <v>54</v>
      </c>
      <c r="C107" s="89"/>
      <c r="D107" s="39"/>
      <c r="E107" s="39"/>
      <c r="F107" s="283"/>
      <c r="G107" s="283"/>
    </row>
    <row r="108" spans="1:7" ht="19.5" thickBot="1">
      <c r="A108" s="40"/>
      <c r="B108" s="87" t="s">
        <v>55</v>
      </c>
      <c r="C108" s="88">
        <f>SUM(C110+C221)</f>
        <v>7245475</v>
      </c>
      <c r="D108" s="88">
        <f>SUM(D110+D221)</f>
        <v>7378515</v>
      </c>
      <c r="E108" s="88">
        <f>SUM(E110+E221)</f>
        <v>7041457.66</v>
      </c>
      <c r="F108" s="274">
        <f>E108/C108*100</f>
        <v>97.18421028296972</v>
      </c>
      <c r="G108" s="275">
        <f>E108/D108*100</f>
        <v>95.43190818206645</v>
      </c>
    </row>
    <row r="109" spans="1:7" ht="48.75" thickBot="1">
      <c r="A109" s="23" t="s">
        <v>19</v>
      </c>
      <c r="B109" s="22" t="s">
        <v>56</v>
      </c>
      <c r="C109" s="161" t="s">
        <v>624</v>
      </c>
      <c r="D109" s="161" t="s">
        <v>641</v>
      </c>
      <c r="E109" s="73" t="s">
        <v>642</v>
      </c>
      <c r="F109" s="276" t="s">
        <v>567</v>
      </c>
      <c r="G109" s="332" t="s">
        <v>568</v>
      </c>
    </row>
    <row r="110" spans="1:7" ht="15.75" thickTop="1">
      <c r="A110" s="27">
        <v>3</v>
      </c>
      <c r="B110" s="172" t="s">
        <v>57</v>
      </c>
      <c r="C110" s="28">
        <f>SUM(C111+C123+C169+C176+C179+C184+C194)</f>
        <v>3971801</v>
      </c>
      <c r="D110" s="28">
        <f>SUM(D111+D123+D169+D176+D179+D184+D194)</f>
        <v>3699685</v>
      </c>
      <c r="E110" s="28">
        <f>SUM(E111+E123+E169+E176+E179+E184+E194)</f>
        <v>3388138.52</v>
      </c>
      <c r="F110" s="277">
        <f aca="true" t="shared" si="9" ref="F110:F142">E110/C110*100</f>
        <v>85.30484080143995</v>
      </c>
      <c r="G110" s="277">
        <f aca="true" t="shared" si="10" ref="G110:G142">E110/D110*100</f>
        <v>91.57910795108232</v>
      </c>
    </row>
    <row r="111" spans="1:7" ht="15">
      <c r="A111" s="53">
        <v>31</v>
      </c>
      <c r="B111" s="173" t="s">
        <v>58</v>
      </c>
      <c r="C111" s="54">
        <f>SUM(C112+C116+C119)</f>
        <v>1147900</v>
      </c>
      <c r="D111" s="54">
        <f>SUM(D112+D116+D119)</f>
        <v>1055365</v>
      </c>
      <c r="E111" s="54">
        <f>SUM(E112+E116+E119)</f>
        <v>1055362.87</v>
      </c>
      <c r="F111" s="277">
        <f t="shared" si="9"/>
        <v>91.9385721752766</v>
      </c>
      <c r="G111" s="277">
        <f t="shared" si="10"/>
        <v>99.99979817409144</v>
      </c>
    </row>
    <row r="112" spans="1:7" ht="15">
      <c r="A112" s="60">
        <v>311</v>
      </c>
      <c r="B112" s="61" t="s">
        <v>59</v>
      </c>
      <c r="C112" s="62">
        <f>SUM(C113:C115)</f>
        <v>908927</v>
      </c>
      <c r="D112" s="62">
        <f>SUM(D113:D115)</f>
        <v>823402</v>
      </c>
      <c r="E112" s="62">
        <f>SUM(E113:E115)</f>
        <v>823401.56</v>
      </c>
      <c r="F112" s="277">
        <f t="shared" si="9"/>
        <v>90.59050506806378</v>
      </c>
      <c r="G112" s="277">
        <f t="shared" si="10"/>
        <v>99.99994656316113</v>
      </c>
    </row>
    <row r="113" spans="1:7" ht="15">
      <c r="A113" s="10">
        <v>311</v>
      </c>
      <c r="B113" s="14" t="s">
        <v>657</v>
      </c>
      <c r="C113" s="243">
        <v>681227</v>
      </c>
      <c r="D113" s="12">
        <v>680095</v>
      </c>
      <c r="E113" s="12">
        <v>680095.06</v>
      </c>
      <c r="F113" s="277">
        <f t="shared" si="9"/>
        <v>99.83383805985378</v>
      </c>
      <c r="G113" s="277">
        <f t="shared" si="10"/>
        <v>100.00000882229689</v>
      </c>
    </row>
    <row r="114" spans="1:7" ht="15">
      <c r="A114" s="10">
        <v>311</v>
      </c>
      <c r="B114" s="14" t="s">
        <v>430</v>
      </c>
      <c r="C114" s="243">
        <v>86651</v>
      </c>
      <c r="D114" s="12">
        <v>86651</v>
      </c>
      <c r="E114" s="12">
        <v>86650.36</v>
      </c>
      <c r="F114" s="277">
        <f t="shared" si="9"/>
        <v>99.99926140494628</v>
      </c>
      <c r="G114" s="277">
        <f t="shared" si="10"/>
        <v>99.99926140494628</v>
      </c>
    </row>
    <row r="115" spans="1:7" ht="15">
      <c r="A115" s="10">
        <v>311</v>
      </c>
      <c r="B115" s="14" t="s">
        <v>431</v>
      </c>
      <c r="C115" s="243">
        <v>141049</v>
      </c>
      <c r="D115" s="12">
        <v>56656</v>
      </c>
      <c r="E115" s="12">
        <v>56656.14</v>
      </c>
      <c r="F115" s="277">
        <f t="shared" si="9"/>
        <v>40.16770058632106</v>
      </c>
      <c r="G115" s="277">
        <f t="shared" si="10"/>
        <v>100.00024710533748</v>
      </c>
    </row>
    <row r="116" spans="1:7" ht="15">
      <c r="A116" s="29">
        <v>312</v>
      </c>
      <c r="B116" s="30" t="s">
        <v>60</v>
      </c>
      <c r="C116" s="31">
        <f>SUM(C117:C118)</f>
        <v>89000</v>
      </c>
      <c r="D116" s="31">
        <f>SUM(D117:D118)</f>
        <v>96100</v>
      </c>
      <c r="E116" s="31">
        <f>SUM(E117:E118)</f>
        <v>96100</v>
      </c>
      <c r="F116" s="277">
        <f t="shared" si="9"/>
        <v>107.97752808988763</v>
      </c>
      <c r="G116" s="277">
        <f t="shared" si="10"/>
        <v>100</v>
      </c>
    </row>
    <row r="117" spans="1:7" ht="15">
      <c r="A117" s="10">
        <v>312</v>
      </c>
      <c r="B117" s="11" t="s">
        <v>60</v>
      </c>
      <c r="C117" s="12">
        <v>76000</v>
      </c>
      <c r="D117" s="12">
        <v>80600</v>
      </c>
      <c r="E117" s="12">
        <v>80600</v>
      </c>
      <c r="F117" s="277">
        <f t="shared" si="9"/>
        <v>106.05263157894737</v>
      </c>
      <c r="G117" s="277">
        <f t="shared" si="10"/>
        <v>100</v>
      </c>
    </row>
    <row r="118" spans="1:7" ht="15">
      <c r="A118" s="10">
        <v>312</v>
      </c>
      <c r="B118" s="11" t="s">
        <v>432</v>
      </c>
      <c r="C118" s="12">
        <v>13000</v>
      </c>
      <c r="D118" s="12">
        <v>15500</v>
      </c>
      <c r="E118" s="12">
        <v>15500</v>
      </c>
      <c r="F118" s="277">
        <f t="shared" si="9"/>
        <v>119.23076923076923</v>
      </c>
      <c r="G118" s="277">
        <f t="shared" si="10"/>
        <v>100</v>
      </c>
    </row>
    <row r="119" spans="1:7" ht="15">
      <c r="A119" s="29">
        <v>313</v>
      </c>
      <c r="B119" s="30" t="s">
        <v>61</v>
      </c>
      <c r="C119" s="31">
        <f>SUM(C120:C122)</f>
        <v>149973</v>
      </c>
      <c r="D119" s="31">
        <f>SUM(D120:D122)</f>
        <v>135863</v>
      </c>
      <c r="E119" s="31">
        <f>SUM(E120:E122)</f>
        <v>135861.31</v>
      </c>
      <c r="F119" s="277">
        <f t="shared" si="9"/>
        <v>90.59051295899928</v>
      </c>
      <c r="G119" s="277">
        <f t="shared" si="10"/>
        <v>99.99875609989475</v>
      </c>
    </row>
    <row r="120" spans="1:7" ht="15">
      <c r="A120" s="10">
        <v>313</v>
      </c>
      <c r="B120" s="11" t="s">
        <v>433</v>
      </c>
      <c r="C120" s="243">
        <v>112403</v>
      </c>
      <c r="D120" s="12">
        <v>112216</v>
      </c>
      <c r="E120" s="12">
        <v>112215.69</v>
      </c>
      <c r="F120" s="277">
        <f t="shared" si="9"/>
        <v>99.83335854025248</v>
      </c>
      <c r="G120" s="277">
        <f t="shared" si="10"/>
        <v>99.99972374705925</v>
      </c>
    </row>
    <row r="121" spans="1:7" ht="15">
      <c r="A121" s="10">
        <v>313</v>
      </c>
      <c r="B121" s="11" t="s">
        <v>434</v>
      </c>
      <c r="C121" s="243">
        <v>14297</v>
      </c>
      <c r="D121" s="12">
        <v>14298</v>
      </c>
      <c r="E121" s="12">
        <v>14297.32</v>
      </c>
      <c r="F121" s="277">
        <f t="shared" si="9"/>
        <v>100.00223823179688</v>
      </c>
      <c r="G121" s="277">
        <f t="shared" si="10"/>
        <v>99.99524409008252</v>
      </c>
    </row>
    <row r="122" spans="1:7" ht="15">
      <c r="A122" s="10">
        <v>313</v>
      </c>
      <c r="B122" s="11" t="s">
        <v>435</v>
      </c>
      <c r="C122" s="243">
        <v>23273</v>
      </c>
      <c r="D122" s="12">
        <v>9349</v>
      </c>
      <c r="E122" s="12">
        <v>9348.3</v>
      </c>
      <c r="F122" s="277">
        <f t="shared" si="9"/>
        <v>40.16800584368151</v>
      </c>
      <c r="G122" s="277">
        <f t="shared" si="10"/>
        <v>99.99251256818911</v>
      </c>
    </row>
    <row r="123" spans="1:7" ht="15">
      <c r="A123" s="53">
        <v>32</v>
      </c>
      <c r="B123" s="173" t="s">
        <v>62</v>
      </c>
      <c r="C123" s="54">
        <f>SUM(C124+C131+C141+C154+C156)</f>
        <v>1673662</v>
      </c>
      <c r="D123" s="54">
        <f>SUM(D124+D131+D141+D154+D156)</f>
        <v>1450962</v>
      </c>
      <c r="E123" s="54">
        <f>SUM(E124+E131+E141+E154+E156)</f>
        <v>1236380.53</v>
      </c>
      <c r="F123" s="277">
        <f t="shared" si="9"/>
        <v>73.87277299717626</v>
      </c>
      <c r="G123" s="277">
        <f t="shared" si="10"/>
        <v>85.21108960813585</v>
      </c>
    </row>
    <row r="124" spans="1:7" ht="15">
      <c r="A124" s="29">
        <v>321</v>
      </c>
      <c r="B124" s="30" t="s">
        <v>63</v>
      </c>
      <c r="C124" s="31">
        <f>SUM(C125:C130)</f>
        <v>19089</v>
      </c>
      <c r="D124" s="31">
        <f>SUM(D125:D130)</f>
        <v>28116</v>
      </c>
      <c r="E124" s="31">
        <f>SUM(E125:E130)</f>
        <v>23986.54</v>
      </c>
      <c r="F124" s="277">
        <f t="shared" si="9"/>
        <v>125.65634658703966</v>
      </c>
      <c r="G124" s="277">
        <f t="shared" si="10"/>
        <v>85.31277564376157</v>
      </c>
    </row>
    <row r="125" spans="1:7" ht="15">
      <c r="A125" s="10">
        <v>321</v>
      </c>
      <c r="B125" s="11" t="s">
        <v>64</v>
      </c>
      <c r="C125" s="243">
        <v>4357</v>
      </c>
      <c r="D125" s="12">
        <v>8000</v>
      </c>
      <c r="E125" s="12">
        <v>5874.64</v>
      </c>
      <c r="F125" s="277">
        <f t="shared" si="9"/>
        <v>134.8322240073445</v>
      </c>
      <c r="G125" s="277">
        <f t="shared" si="10"/>
        <v>73.433</v>
      </c>
    </row>
    <row r="126" spans="1:7" ht="15">
      <c r="A126" s="10">
        <v>321</v>
      </c>
      <c r="B126" s="11" t="s">
        <v>436</v>
      </c>
      <c r="C126" s="243">
        <v>0</v>
      </c>
      <c r="D126" s="12">
        <v>500</v>
      </c>
      <c r="E126" s="12">
        <v>425.9</v>
      </c>
      <c r="F126" s="277" t="e">
        <f t="shared" si="9"/>
        <v>#DIV/0!</v>
      </c>
      <c r="G126" s="277">
        <f t="shared" si="10"/>
        <v>85.18</v>
      </c>
    </row>
    <row r="127" spans="1:7" ht="15">
      <c r="A127" s="10">
        <v>321</v>
      </c>
      <c r="B127" s="11" t="s">
        <v>644</v>
      </c>
      <c r="C127" s="243"/>
      <c r="D127" s="12">
        <v>3172</v>
      </c>
      <c r="E127" s="12">
        <v>3172</v>
      </c>
      <c r="F127" s="277"/>
      <c r="G127" s="277">
        <f t="shared" si="10"/>
        <v>100</v>
      </c>
    </row>
    <row r="128" spans="1:7" ht="15">
      <c r="A128" s="10">
        <v>321</v>
      </c>
      <c r="B128" s="11" t="s">
        <v>65</v>
      </c>
      <c r="C128" s="243">
        <v>3788</v>
      </c>
      <c r="D128" s="12">
        <v>5500</v>
      </c>
      <c r="E128" s="12">
        <v>3570</v>
      </c>
      <c r="F128" s="277">
        <f t="shared" si="9"/>
        <v>94.24498416050686</v>
      </c>
      <c r="G128" s="277">
        <f t="shared" si="10"/>
        <v>64.9090909090909</v>
      </c>
    </row>
    <row r="129" spans="1:7" ht="15">
      <c r="A129" s="10">
        <v>321</v>
      </c>
      <c r="B129" s="11" t="s">
        <v>505</v>
      </c>
      <c r="C129" s="243">
        <v>9576</v>
      </c>
      <c r="D129" s="12">
        <v>9576</v>
      </c>
      <c r="E129" s="12">
        <v>9576</v>
      </c>
      <c r="F129" s="277">
        <f t="shared" si="9"/>
        <v>100</v>
      </c>
      <c r="G129" s="277">
        <f t="shared" si="10"/>
        <v>100</v>
      </c>
    </row>
    <row r="130" spans="1:7" ht="15">
      <c r="A130" s="10">
        <v>321</v>
      </c>
      <c r="B130" s="11" t="s">
        <v>506</v>
      </c>
      <c r="C130" s="243">
        <v>1368</v>
      </c>
      <c r="D130" s="12">
        <v>1368</v>
      </c>
      <c r="E130" s="12">
        <v>1368</v>
      </c>
      <c r="F130" s="277">
        <f t="shared" si="9"/>
        <v>100</v>
      </c>
      <c r="G130" s="277">
        <f t="shared" si="10"/>
        <v>100</v>
      </c>
    </row>
    <row r="131" spans="1:7" ht="15">
      <c r="A131" s="29">
        <v>322</v>
      </c>
      <c r="B131" s="30" t="s">
        <v>66</v>
      </c>
      <c r="C131" s="31">
        <f>SUM(C132:C140)</f>
        <v>613675</v>
      </c>
      <c r="D131" s="31">
        <f>SUM(D132:D140)</f>
        <v>505236</v>
      </c>
      <c r="E131" s="31">
        <f>SUM(E132:E140)</f>
        <v>409146.11000000004</v>
      </c>
      <c r="F131" s="277">
        <f t="shared" si="9"/>
        <v>66.67146453741802</v>
      </c>
      <c r="G131" s="277">
        <f t="shared" si="10"/>
        <v>80.98118700963511</v>
      </c>
    </row>
    <row r="132" spans="1:7" ht="15">
      <c r="A132" s="10">
        <v>322</v>
      </c>
      <c r="B132" s="11" t="s">
        <v>67</v>
      </c>
      <c r="C132" s="243">
        <v>4270</v>
      </c>
      <c r="D132" s="12">
        <v>6000</v>
      </c>
      <c r="E132" s="12">
        <v>4875.67</v>
      </c>
      <c r="F132" s="277">
        <f t="shared" si="9"/>
        <v>114.18430913348946</v>
      </c>
      <c r="G132" s="277">
        <f t="shared" si="10"/>
        <v>81.26116666666667</v>
      </c>
    </row>
    <row r="133" spans="1:7" ht="15">
      <c r="A133" s="10">
        <v>322</v>
      </c>
      <c r="B133" s="11" t="s">
        <v>437</v>
      </c>
      <c r="C133" s="243">
        <v>637</v>
      </c>
      <c r="D133" s="12">
        <v>1500</v>
      </c>
      <c r="E133" s="12">
        <v>574.21</v>
      </c>
      <c r="F133" s="277">
        <f t="shared" si="9"/>
        <v>90.14285714285715</v>
      </c>
      <c r="G133" s="277">
        <f t="shared" si="10"/>
        <v>38.28066666666667</v>
      </c>
    </row>
    <row r="134" spans="1:7" ht="15">
      <c r="A134" s="10">
        <v>322</v>
      </c>
      <c r="B134" s="11" t="s">
        <v>68</v>
      </c>
      <c r="C134" s="243">
        <v>250270</v>
      </c>
      <c r="D134" s="12">
        <v>368336</v>
      </c>
      <c r="E134" s="12">
        <v>298112.38</v>
      </c>
      <c r="F134" s="277">
        <f t="shared" si="9"/>
        <v>119.11630638909978</v>
      </c>
      <c r="G134" s="277">
        <f t="shared" si="10"/>
        <v>80.93490182876504</v>
      </c>
    </row>
    <row r="135" spans="1:7" ht="15">
      <c r="A135" s="10">
        <v>322</v>
      </c>
      <c r="B135" s="11" t="s">
        <v>438</v>
      </c>
      <c r="C135" s="243">
        <v>3429</v>
      </c>
      <c r="D135" s="12">
        <v>5000</v>
      </c>
      <c r="E135" s="12">
        <v>3571.21</v>
      </c>
      <c r="F135" s="277">
        <f t="shared" si="9"/>
        <v>104.14727325750948</v>
      </c>
      <c r="G135" s="277">
        <f t="shared" si="10"/>
        <v>71.4242</v>
      </c>
    </row>
    <row r="136" spans="1:7" ht="15">
      <c r="A136" s="10">
        <v>322</v>
      </c>
      <c r="B136" s="11" t="s">
        <v>69</v>
      </c>
      <c r="C136" s="243">
        <v>57580</v>
      </c>
      <c r="D136" s="12">
        <v>80000</v>
      </c>
      <c r="E136" s="12">
        <v>60930.55</v>
      </c>
      <c r="F136" s="277">
        <f t="shared" si="9"/>
        <v>105.81894755123307</v>
      </c>
      <c r="G136" s="277">
        <f t="shared" si="10"/>
        <v>76.1631875</v>
      </c>
    </row>
    <row r="137" spans="1:7" ht="15">
      <c r="A137" s="10">
        <v>322</v>
      </c>
      <c r="B137" s="11" t="s">
        <v>478</v>
      </c>
      <c r="C137" s="243">
        <v>608</v>
      </c>
      <c r="D137" s="12">
        <v>0</v>
      </c>
      <c r="E137" s="12">
        <v>674</v>
      </c>
      <c r="F137" s="277">
        <f t="shared" si="9"/>
        <v>110.85526315789474</v>
      </c>
      <c r="G137" s="277" t="e">
        <f t="shared" si="10"/>
        <v>#DIV/0!</v>
      </c>
    </row>
    <row r="138" spans="1:7" ht="15">
      <c r="A138" s="10">
        <v>322</v>
      </c>
      <c r="B138" s="11" t="s">
        <v>70</v>
      </c>
      <c r="C138" s="243">
        <v>296392</v>
      </c>
      <c r="D138" s="12">
        <v>42300</v>
      </c>
      <c r="E138" s="12">
        <v>38488.08</v>
      </c>
      <c r="F138" s="277">
        <f t="shared" si="9"/>
        <v>12.98553267294664</v>
      </c>
      <c r="G138" s="277">
        <f t="shared" si="10"/>
        <v>90.98836879432625</v>
      </c>
    </row>
    <row r="139" spans="1:7" ht="15">
      <c r="A139" s="10">
        <v>322</v>
      </c>
      <c r="B139" s="11" t="s">
        <v>439</v>
      </c>
      <c r="C139" s="243">
        <v>489</v>
      </c>
      <c r="D139" s="12">
        <v>1200</v>
      </c>
      <c r="E139" s="12">
        <v>1051.95</v>
      </c>
      <c r="F139" s="277">
        <f>E139/C139*100</f>
        <v>215.12269938650306</v>
      </c>
      <c r="G139" s="277">
        <f>E139/D139*100</f>
        <v>87.6625</v>
      </c>
    </row>
    <row r="140" spans="1:7" ht="15">
      <c r="A140" s="10">
        <v>322</v>
      </c>
      <c r="B140" s="11" t="s">
        <v>503</v>
      </c>
      <c r="C140" s="243">
        <v>0</v>
      </c>
      <c r="D140" s="12">
        <v>900</v>
      </c>
      <c r="E140" s="12">
        <v>868.06</v>
      </c>
      <c r="F140" s="277" t="e">
        <f t="shared" si="9"/>
        <v>#DIV/0!</v>
      </c>
      <c r="G140" s="277">
        <f t="shared" si="10"/>
        <v>96.4511111111111</v>
      </c>
    </row>
    <row r="141" spans="1:7" ht="15">
      <c r="A141" s="29">
        <v>323</v>
      </c>
      <c r="B141" s="30" t="s">
        <v>71</v>
      </c>
      <c r="C141" s="31">
        <f>SUM(C142:C153)</f>
        <v>722985</v>
      </c>
      <c r="D141" s="31">
        <f>SUM(D142:D153)</f>
        <v>648000</v>
      </c>
      <c r="E141" s="31">
        <f>SUM(E142:E153)</f>
        <v>598694.4500000001</v>
      </c>
      <c r="F141" s="277">
        <f t="shared" si="9"/>
        <v>82.80869589272254</v>
      </c>
      <c r="G141" s="277">
        <f t="shared" si="10"/>
        <v>92.3911188271605</v>
      </c>
    </row>
    <row r="142" spans="1:7" ht="15">
      <c r="A142" s="10">
        <v>323</v>
      </c>
      <c r="B142" s="11" t="s">
        <v>72</v>
      </c>
      <c r="C142" s="12">
        <v>23778</v>
      </c>
      <c r="D142" s="12">
        <v>25000</v>
      </c>
      <c r="E142" s="12">
        <v>21945.67</v>
      </c>
      <c r="F142" s="277">
        <f t="shared" si="9"/>
        <v>92.2940112709227</v>
      </c>
      <c r="G142" s="277">
        <f t="shared" si="10"/>
        <v>87.78267999999998</v>
      </c>
    </row>
    <row r="143" spans="1:7" ht="15">
      <c r="A143" s="10">
        <v>323</v>
      </c>
      <c r="B143" s="11" t="s">
        <v>440</v>
      </c>
      <c r="C143" s="12">
        <v>2423</v>
      </c>
      <c r="D143" s="12">
        <v>2000</v>
      </c>
      <c r="E143" s="12">
        <v>2227</v>
      </c>
      <c r="F143" s="277">
        <f aca="true" t="shared" si="11" ref="F143:F172">E143/C143*100</f>
        <v>91.91085431283533</v>
      </c>
      <c r="G143" s="277">
        <f aca="true" t="shared" si="12" ref="G143:G172">E143/D143*100</f>
        <v>111.35</v>
      </c>
    </row>
    <row r="144" spans="1:7" ht="15">
      <c r="A144" s="10">
        <v>323</v>
      </c>
      <c r="B144" s="11" t="s">
        <v>73</v>
      </c>
      <c r="C144" s="12">
        <v>330874</v>
      </c>
      <c r="D144" s="12">
        <v>200000</v>
      </c>
      <c r="E144" s="12">
        <v>177080.9</v>
      </c>
      <c r="F144" s="277">
        <f t="shared" si="11"/>
        <v>53.51913417192043</v>
      </c>
      <c r="G144" s="277">
        <f t="shared" si="12"/>
        <v>88.54044999999999</v>
      </c>
    </row>
    <row r="145" spans="1:7" ht="15">
      <c r="A145" s="10">
        <v>323</v>
      </c>
      <c r="B145" s="11" t="s">
        <v>74</v>
      </c>
      <c r="C145" s="12">
        <v>26371</v>
      </c>
      <c r="D145" s="12">
        <v>20000</v>
      </c>
      <c r="E145" s="12">
        <v>19382.91</v>
      </c>
      <c r="F145" s="277">
        <f t="shared" si="11"/>
        <v>73.50085320996548</v>
      </c>
      <c r="G145" s="277">
        <f t="shared" si="12"/>
        <v>96.91455</v>
      </c>
    </row>
    <row r="146" spans="1:7" ht="15">
      <c r="A146" s="10">
        <v>323</v>
      </c>
      <c r="B146" s="11" t="s">
        <v>608</v>
      </c>
      <c r="C146" s="12">
        <v>2920</v>
      </c>
      <c r="D146" s="12">
        <v>2000</v>
      </c>
      <c r="E146" s="12">
        <v>2282.5</v>
      </c>
      <c r="F146" s="277">
        <f t="shared" si="11"/>
        <v>78.16780821917808</v>
      </c>
      <c r="G146" s="277">
        <f t="shared" si="12"/>
        <v>114.12500000000001</v>
      </c>
    </row>
    <row r="147" spans="1:7" ht="15">
      <c r="A147" s="10">
        <v>323</v>
      </c>
      <c r="B147" s="11" t="s">
        <v>75</v>
      </c>
      <c r="C147" s="12">
        <v>169840</v>
      </c>
      <c r="D147" s="12">
        <v>210000</v>
      </c>
      <c r="E147" s="12">
        <v>201615.28</v>
      </c>
      <c r="F147" s="277">
        <f t="shared" si="11"/>
        <v>118.70894959962317</v>
      </c>
      <c r="G147" s="277">
        <f t="shared" si="12"/>
        <v>96.00727619047619</v>
      </c>
    </row>
    <row r="148" spans="1:7" ht="15">
      <c r="A148" s="10">
        <v>323</v>
      </c>
      <c r="B148" s="11" t="s">
        <v>518</v>
      </c>
      <c r="C148" s="12">
        <v>1001</v>
      </c>
      <c r="D148" s="12">
        <v>1500</v>
      </c>
      <c r="E148" s="12">
        <v>1156.88</v>
      </c>
      <c r="F148" s="277">
        <f t="shared" si="11"/>
        <v>115.57242757242759</v>
      </c>
      <c r="G148" s="277">
        <f t="shared" si="12"/>
        <v>77.12533333333334</v>
      </c>
    </row>
    <row r="149" spans="1:7" ht="15">
      <c r="A149" s="10">
        <v>323</v>
      </c>
      <c r="B149" s="11" t="s">
        <v>76</v>
      </c>
      <c r="C149" s="12">
        <v>22916</v>
      </c>
      <c r="D149" s="12">
        <v>27000</v>
      </c>
      <c r="E149" s="12">
        <v>23709.36</v>
      </c>
      <c r="F149" s="277">
        <f t="shared" si="11"/>
        <v>103.46203525920754</v>
      </c>
      <c r="G149" s="277">
        <f t="shared" si="12"/>
        <v>87.81244444444445</v>
      </c>
    </row>
    <row r="150" spans="1:7" ht="15">
      <c r="A150" s="10">
        <v>323</v>
      </c>
      <c r="B150" s="11" t="s">
        <v>77</v>
      </c>
      <c r="C150" s="12">
        <v>87863</v>
      </c>
      <c r="D150" s="12">
        <v>110000</v>
      </c>
      <c r="E150" s="12">
        <v>103519.32</v>
      </c>
      <c r="F150" s="277">
        <f t="shared" si="11"/>
        <v>117.81901369177015</v>
      </c>
      <c r="G150" s="277">
        <f t="shared" si="12"/>
        <v>94.10847272727273</v>
      </c>
    </row>
    <row r="151" spans="1:7" ht="15">
      <c r="A151" s="13">
        <v>323</v>
      </c>
      <c r="B151" s="11" t="s">
        <v>78</v>
      </c>
      <c r="C151" s="12">
        <v>13838</v>
      </c>
      <c r="D151" s="12">
        <v>25500</v>
      </c>
      <c r="E151" s="12">
        <v>22562.5</v>
      </c>
      <c r="F151" s="277">
        <f t="shared" si="11"/>
        <v>163.04740569446452</v>
      </c>
      <c r="G151" s="277">
        <f t="shared" si="12"/>
        <v>88.48039215686273</v>
      </c>
    </row>
    <row r="152" spans="1:7" ht="24.75">
      <c r="A152" s="10">
        <v>323</v>
      </c>
      <c r="B152" s="14" t="s">
        <v>558</v>
      </c>
      <c r="C152" s="12">
        <v>32262</v>
      </c>
      <c r="D152" s="12">
        <v>25000</v>
      </c>
      <c r="E152" s="12">
        <v>23212.13</v>
      </c>
      <c r="F152" s="277">
        <f t="shared" si="11"/>
        <v>71.94882524332031</v>
      </c>
      <c r="G152" s="277">
        <f t="shared" si="12"/>
        <v>92.84852000000001</v>
      </c>
    </row>
    <row r="153" spans="1:7" ht="24.75">
      <c r="A153" s="10">
        <v>323</v>
      </c>
      <c r="B153" s="14" t="s">
        <v>626</v>
      </c>
      <c r="C153" s="12">
        <v>8899</v>
      </c>
      <c r="D153" s="12">
        <v>0</v>
      </c>
      <c r="E153" s="12">
        <v>0</v>
      </c>
      <c r="F153" s="277">
        <f t="shared" si="11"/>
        <v>0</v>
      </c>
      <c r="G153" s="277" t="e">
        <f t="shared" si="12"/>
        <v>#DIV/0!</v>
      </c>
    </row>
    <row r="154" spans="1:7" ht="15">
      <c r="A154" s="230">
        <v>324</v>
      </c>
      <c r="B154" s="347" t="s">
        <v>609</v>
      </c>
      <c r="C154" s="232">
        <f>C155</f>
        <v>0</v>
      </c>
      <c r="D154" s="232">
        <f>D155</f>
        <v>0</v>
      </c>
      <c r="E154" s="232">
        <f>E155</f>
        <v>450.5</v>
      </c>
      <c r="F154" s="277" t="e">
        <f t="shared" si="11"/>
        <v>#DIV/0!</v>
      </c>
      <c r="G154" s="277" t="e">
        <f t="shared" si="12"/>
        <v>#DIV/0!</v>
      </c>
    </row>
    <row r="155" spans="1:7" ht="24.75">
      <c r="A155" s="10">
        <v>324</v>
      </c>
      <c r="B155" s="346" t="s">
        <v>658</v>
      </c>
      <c r="C155" s="12">
        <v>0</v>
      </c>
      <c r="D155" s="12">
        <v>0</v>
      </c>
      <c r="E155" s="12">
        <v>450.5</v>
      </c>
      <c r="F155" s="277" t="e">
        <f t="shared" si="11"/>
        <v>#DIV/0!</v>
      </c>
      <c r="G155" s="277" t="e">
        <f t="shared" si="12"/>
        <v>#DIV/0!</v>
      </c>
    </row>
    <row r="156" spans="1:7" ht="15">
      <c r="A156" s="29">
        <v>329</v>
      </c>
      <c r="B156" s="30" t="s">
        <v>79</v>
      </c>
      <c r="C156" s="31">
        <f>SUM(C157:C162)</f>
        <v>317913</v>
      </c>
      <c r="D156" s="31">
        <f>SUM(D157:D162)</f>
        <v>269610</v>
      </c>
      <c r="E156" s="31">
        <f>SUM(E157:E162)</f>
        <v>204102.93</v>
      </c>
      <c r="F156" s="277">
        <f t="shared" si="11"/>
        <v>64.20087571127951</v>
      </c>
      <c r="G156" s="277">
        <f t="shared" si="12"/>
        <v>75.70302659396906</v>
      </c>
    </row>
    <row r="157" spans="1:7" ht="17.25" customHeight="1">
      <c r="A157" s="337">
        <v>329</v>
      </c>
      <c r="B157" s="338" t="s">
        <v>403</v>
      </c>
      <c r="C157" s="339">
        <v>45434</v>
      </c>
      <c r="D157" s="340">
        <v>62100</v>
      </c>
      <c r="E157" s="340">
        <v>36443.67</v>
      </c>
      <c r="F157" s="341">
        <f t="shared" si="11"/>
        <v>80.21232997314786</v>
      </c>
      <c r="G157" s="341">
        <f t="shared" si="12"/>
        <v>58.685458937198064</v>
      </c>
    </row>
    <row r="158" spans="1:7" ht="13.5" customHeight="1">
      <c r="A158" s="337">
        <v>329</v>
      </c>
      <c r="B158" s="342" t="s">
        <v>80</v>
      </c>
      <c r="C158" s="339">
        <v>15536</v>
      </c>
      <c r="D158" s="340">
        <v>13500</v>
      </c>
      <c r="E158" s="340">
        <v>13462.59</v>
      </c>
      <c r="F158" s="341">
        <f t="shared" si="11"/>
        <v>86.65415808444902</v>
      </c>
      <c r="G158" s="341">
        <f t="shared" si="12"/>
        <v>99.72288888888889</v>
      </c>
    </row>
    <row r="159" spans="1:7" ht="15">
      <c r="A159" s="337">
        <v>329</v>
      </c>
      <c r="B159" s="342" t="s">
        <v>81</v>
      </c>
      <c r="C159" s="339">
        <v>16532</v>
      </c>
      <c r="D159" s="340">
        <v>22000</v>
      </c>
      <c r="E159" s="343">
        <v>14340.54</v>
      </c>
      <c r="F159" s="341">
        <f t="shared" si="11"/>
        <v>86.74413259133802</v>
      </c>
      <c r="G159" s="341">
        <f t="shared" si="12"/>
        <v>65.18427272727273</v>
      </c>
    </row>
    <row r="160" spans="1:7" ht="15">
      <c r="A160" s="337">
        <v>329</v>
      </c>
      <c r="B160" s="342" t="s">
        <v>82</v>
      </c>
      <c r="C160" s="339">
        <v>20000</v>
      </c>
      <c r="D160" s="340">
        <v>20240</v>
      </c>
      <c r="E160" s="340">
        <v>20000</v>
      </c>
      <c r="F160" s="341">
        <f t="shared" si="11"/>
        <v>100</v>
      </c>
      <c r="G160" s="341">
        <f t="shared" si="12"/>
        <v>98.81422924901186</v>
      </c>
    </row>
    <row r="161" spans="1:7" ht="15">
      <c r="A161" s="10">
        <v>329</v>
      </c>
      <c r="B161" s="11" t="s">
        <v>491</v>
      </c>
      <c r="C161" s="243">
        <v>348</v>
      </c>
      <c r="D161" s="12">
        <v>500</v>
      </c>
      <c r="E161" s="12">
        <v>47.5</v>
      </c>
      <c r="F161" s="279">
        <f t="shared" si="11"/>
        <v>13.649425287356323</v>
      </c>
      <c r="G161" s="279">
        <f t="shared" si="12"/>
        <v>9.5</v>
      </c>
    </row>
    <row r="162" spans="1:7" ht="15">
      <c r="A162" s="29">
        <v>3299</v>
      </c>
      <c r="B162" s="30" t="s">
        <v>79</v>
      </c>
      <c r="C162" s="31">
        <f>SUM(C163:C168)</f>
        <v>220063</v>
      </c>
      <c r="D162" s="31">
        <f>SUM(D163:D168)</f>
        <v>151270</v>
      </c>
      <c r="E162" s="31">
        <f>SUM(E163:E168)</f>
        <v>119808.63</v>
      </c>
      <c r="F162" s="279">
        <f t="shared" si="11"/>
        <v>54.44287772137979</v>
      </c>
      <c r="G162" s="279">
        <f t="shared" si="12"/>
        <v>79.20184438421366</v>
      </c>
    </row>
    <row r="163" spans="1:7" ht="15">
      <c r="A163" s="63">
        <v>329</v>
      </c>
      <c r="B163" s="11" t="s">
        <v>83</v>
      </c>
      <c r="C163" s="243">
        <v>71382</v>
      </c>
      <c r="D163" s="12">
        <v>60000</v>
      </c>
      <c r="E163" s="12">
        <v>34883.42</v>
      </c>
      <c r="F163" s="277">
        <f t="shared" si="11"/>
        <v>48.868650360034735</v>
      </c>
      <c r="G163" s="277">
        <f t="shared" si="12"/>
        <v>58.13903333333334</v>
      </c>
    </row>
    <row r="164" spans="1:7" ht="15">
      <c r="A164" s="63">
        <v>329</v>
      </c>
      <c r="B164" s="11" t="s">
        <v>474</v>
      </c>
      <c r="C164" s="243">
        <v>106735</v>
      </c>
      <c r="D164" s="12">
        <v>20000</v>
      </c>
      <c r="E164" s="12">
        <v>19929.43</v>
      </c>
      <c r="F164" s="277">
        <f t="shared" si="11"/>
        <v>18.671878952546024</v>
      </c>
      <c r="G164" s="277">
        <f t="shared" si="12"/>
        <v>99.64715000000001</v>
      </c>
    </row>
    <row r="165" spans="1:7" ht="15">
      <c r="A165" s="63">
        <v>329</v>
      </c>
      <c r="B165" s="11" t="s">
        <v>84</v>
      </c>
      <c r="C165" s="243">
        <v>12143</v>
      </c>
      <c r="D165" s="12">
        <v>25000</v>
      </c>
      <c r="E165" s="12">
        <v>19578.04</v>
      </c>
      <c r="F165" s="277">
        <f t="shared" si="11"/>
        <v>161.229020835049</v>
      </c>
      <c r="G165" s="277">
        <f t="shared" si="12"/>
        <v>78.31216</v>
      </c>
    </row>
    <row r="166" spans="1:7" ht="15">
      <c r="A166" s="63">
        <v>329</v>
      </c>
      <c r="B166" s="11" t="s">
        <v>85</v>
      </c>
      <c r="C166" s="243">
        <v>18835</v>
      </c>
      <c r="D166" s="241">
        <v>31270</v>
      </c>
      <c r="E166" s="12">
        <v>31264.88</v>
      </c>
      <c r="F166" s="277">
        <f t="shared" si="11"/>
        <v>165.99352269710644</v>
      </c>
      <c r="G166" s="277">
        <f t="shared" si="12"/>
        <v>99.98362647905341</v>
      </c>
    </row>
    <row r="167" spans="1:7" ht="15">
      <c r="A167" s="63">
        <v>329</v>
      </c>
      <c r="B167" s="11" t="s">
        <v>86</v>
      </c>
      <c r="C167" s="243">
        <v>6000</v>
      </c>
      <c r="D167" s="12">
        <v>6000</v>
      </c>
      <c r="E167" s="12">
        <v>6000</v>
      </c>
      <c r="F167" s="277">
        <f t="shared" si="11"/>
        <v>100</v>
      </c>
      <c r="G167" s="277">
        <f t="shared" si="12"/>
        <v>100</v>
      </c>
    </row>
    <row r="168" spans="1:7" ht="15">
      <c r="A168" s="63">
        <v>329</v>
      </c>
      <c r="B168" s="11" t="s">
        <v>87</v>
      </c>
      <c r="C168" s="243">
        <v>4968</v>
      </c>
      <c r="D168" s="12">
        <v>9000</v>
      </c>
      <c r="E168" s="12">
        <v>8152.86</v>
      </c>
      <c r="F168" s="277">
        <f t="shared" si="11"/>
        <v>164.1074879227053</v>
      </c>
      <c r="G168" s="277">
        <f t="shared" si="12"/>
        <v>90.58733333333333</v>
      </c>
    </row>
    <row r="169" spans="1:7" ht="15">
      <c r="A169" s="53">
        <v>34</v>
      </c>
      <c r="B169" s="173" t="s">
        <v>88</v>
      </c>
      <c r="C169" s="54">
        <f>SUM(C170+C172)</f>
        <v>8155</v>
      </c>
      <c r="D169" s="54">
        <f>SUM(D170+D172)</f>
        <v>11600</v>
      </c>
      <c r="E169" s="54">
        <f>SUM(E170+E172)</f>
        <v>10717.42</v>
      </c>
      <c r="F169" s="277">
        <f t="shared" si="11"/>
        <v>131.4214592274678</v>
      </c>
      <c r="G169" s="277">
        <f t="shared" si="12"/>
        <v>92.39155172413793</v>
      </c>
    </row>
    <row r="170" spans="1:7" ht="15">
      <c r="A170" s="29">
        <v>342</v>
      </c>
      <c r="B170" s="30" t="s">
        <v>89</v>
      </c>
      <c r="C170" s="31">
        <f>SUM(C171)</f>
        <v>0</v>
      </c>
      <c r="D170" s="31">
        <f>SUM(D171)</f>
        <v>0</v>
      </c>
      <c r="E170" s="31">
        <f>SUM(E171)</f>
        <v>0</v>
      </c>
      <c r="F170" s="277" t="e">
        <f t="shared" si="11"/>
        <v>#DIV/0!</v>
      </c>
      <c r="G170" s="277" t="e">
        <f t="shared" si="12"/>
        <v>#DIV/0!</v>
      </c>
    </row>
    <row r="171" spans="1:7" ht="15">
      <c r="A171" s="10">
        <v>342</v>
      </c>
      <c r="B171" s="11" t="s">
        <v>90</v>
      </c>
      <c r="C171" s="12">
        <v>0</v>
      </c>
      <c r="D171" s="12">
        <v>0</v>
      </c>
      <c r="E171" s="12">
        <v>0</v>
      </c>
      <c r="F171" s="277" t="e">
        <f t="shared" si="11"/>
        <v>#DIV/0!</v>
      </c>
      <c r="G171" s="277" t="e">
        <f t="shared" si="12"/>
        <v>#DIV/0!</v>
      </c>
    </row>
    <row r="172" spans="1:7" ht="15">
      <c r="A172" s="29">
        <v>343</v>
      </c>
      <c r="B172" s="30" t="s">
        <v>91</v>
      </c>
      <c r="C172" s="31">
        <f>SUM(C173:C175)</f>
        <v>8155</v>
      </c>
      <c r="D172" s="31">
        <f>SUM(D173:D175)</f>
        <v>11600</v>
      </c>
      <c r="E172" s="31">
        <f>SUM(E173:E175)</f>
        <v>10717.42</v>
      </c>
      <c r="F172" s="277">
        <f t="shared" si="11"/>
        <v>131.4214592274678</v>
      </c>
      <c r="G172" s="277">
        <f t="shared" si="12"/>
        <v>92.39155172413793</v>
      </c>
    </row>
    <row r="173" spans="1:7" ht="15">
      <c r="A173" s="10">
        <v>343</v>
      </c>
      <c r="B173" s="11" t="s">
        <v>92</v>
      </c>
      <c r="C173" s="243">
        <v>7023</v>
      </c>
      <c r="D173" s="12">
        <v>10000</v>
      </c>
      <c r="E173" s="12">
        <v>9304</v>
      </c>
      <c r="F173" s="277">
        <f aca="true" t="shared" si="13" ref="F173:F206">E173/C173*100</f>
        <v>132.47899757938205</v>
      </c>
      <c r="G173" s="277">
        <f aca="true" t="shared" si="14" ref="G173:G206">E173/D173*100</f>
        <v>93.04</v>
      </c>
    </row>
    <row r="174" spans="1:7" ht="15">
      <c r="A174" s="10">
        <v>343</v>
      </c>
      <c r="B174" s="11" t="s">
        <v>441</v>
      </c>
      <c r="C174" s="243">
        <v>1117</v>
      </c>
      <c r="D174" s="12">
        <v>1500</v>
      </c>
      <c r="E174" s="12">
        <v>1400.19</v>
      </c>
      <c r="F174" s="277">
        <f t="shared" si="13"/>
        <v>125.35273052820055</v>
      </c>
      <c r="G174" s="277">
        <f t="shared" si="14"/>
        <v>93.346</v>
      </c>
    </row>
    <row r="175" spans="1:7" ht="15">
      <c r="A175" s="10">
        <v>343</v>
      </c>
      <c r="B175" s="11" t="s">
        <v>690</v>
      </c>
      <c r="C175" s="243">
        <v>15</v>
      </c>
      <c r="D175" s="12">
        <v>100</v>
      </c>
      <c r="E175" s="12">
        <v>13.23</v>
      </c>
      <c r="F175" s="277">
        <f t="shared" si="13"/>
        <v>88.2</v>
      </c>
      <c r="G175" s="277">
        <f t="shared" si="14"/>
        <v>13.23</v>
      </c>
    </row>
    <row r="176" spans="1:7" ht="15">
      <c r="A176" s="53">
        <v>35</v>
      </c>
      <c r="B176" s="173" t="s">
        <v>94</v>
      </c>
      <c r="C176" s="54">
        <f aca="true" t="shared" si="15" ref="C176:E177">SUM(C177)</f>
        <v>75088</v>
      </c>
      <c r="D176" s="54">
        <f t="shared" si="15"/>
        <v>50000</v>
      </c>
      <c r="E176" s="54">
        <f t="shared" si="15"/>
        <v>38703.13</v>
      </c>
      <c r="F176" s="277">
        <f t="shared" si="13"/>
        <v>51.54369539740038</v>
      </c>
      <c r="G176" s="277">
        <f t="shared" si="14"/>
        <v>77.40625999999999</v>
      </c>
    </row>
    <row r="177" spans="1:7" ht="15">
      <c r="A177" s="29">
        <v>352</v>
      </c>
      <c r="B177" s="30" t="s">
        <v>95</v>
      </c>
      <c r="C177" s="31">
        <f t="shared" si="15"/>
        <v>75088</v>
      </c>
      <c r="D177" s="31">
        <f t="shared" si="15"/>
        <v>50000</v>
      </c>
      <c r="E177" s="31">
        <f t="shared" si="15"/>
        <v>38703.13</v>
      </c>
      <c r="F177" s="277">
        <f t="shared" si="13"/>
        <v>51.54369539740038</v>
      </c>
      <c r="G177" s="277">
        <f t="shared" si="14"/>
        <v>77.40625999999999</v>
      </c>
    </row>
    <row r="178" spans="1:7" ht="15">
      <c r="A178" s="10">
        <v>352</v>
      </c>
      <c r="B178" s="11" t="s">
        <v>94</v>
      </c>
      <c r="C178" s="12">
        <v>75088</v>
      </c>
      <c r="D178" s="12">
        <v>50000</v>
      </c>
      <c r="E178" s="12">
        <v>38703.13</v>
      </c>
      <c r="F178" s="277">
        <f t="shared" si="13"/>
        <v>51.54369539740038</v>
      </c>
      <c r="G178" s="277">
        <f t="shared" si="14"/>
        <v>77.40625999999999</v>
      </c>
    </row>
    <row r="179" spans="1:7" ht="15">
      <c r="A179" s="57">
        <v>36</v>
      </c>
      <c r="B179" s="173" t="s">
        <v>96</v>
      </c>
      <c r="C179" s="58">
        <f>SUM(C180+C182)</f>
        <v>84139</v>
      </c>
      <c r="D179" s="58">
        <f>SUM(D180+D182)</f>
        <v>273610</v>
      </c>
      <c r="E179" s="58">
        <f>SUM(E180+E182)</f>
        <v>296314.88</v>
      </c>
      <c r="F179" s="277">
        <f t="shared" si="13"/>
        <v>352.17304698178015</v>
      </c>
      <c r="G179" s="277">
        <f t="shared" si="14"/>
        <v>108.29826395234092</v>
      </c>
    </row>
    <row r="180" spans="1:7" ht="15">
      <c r="A180" s="33">
        <v>363</v>
      </c>
      <c r="B180" s="30" t="s">
        <v>97</v>
      </c>
      <c r="C180" s="35">
        <f>C181</f>
        <v>33100</v>
      </c>
      <c r="D180" s="35">
        <f>D181</f>
        <v>32500</v>
      </c>
      <c r="E180" s="35">
        <f>E181</f>
        <v>31321.27</v>
      </c>
      <c r="F180" s="277">
        <f t="shared" si="13"/>
        <v>94.62619335347432</v>
      </c>
      <c r="G180" s="277">
        <f t="shared" si="14"/>
        <v>96.37313846153846</v>
      </c>
    </row>
    <row r="181" spans="1:7" ht="15">
      <c r="A181" s="289">
        <v>363</v>
      </c>
      <c r="B181" s="11" t="s">
        <v>504</v>
      </c>
      <c r="C181" s="165">
        <v>33100</v>
      </c>
      <c r="D181" s="165">
        <v>32500</v>
      </c>
      <c r="E181" s="165">
        <v>31321.27</v>
      </c>
      <c r="F181" s="277">
        <f t="shared" si="13"/>
        <v>94.62619335347432</v>
      </c>
      <c r="G181" s="277">
        <f t="shared" si="14"/>
        <v>96.37313846153846</v>
      </c>
    </row>
    <row r="182" spans="1:7" ht="15">
      <c r="A182" s="230">
        <v>366</v>
      </c>
      <c r="B182" s="231" t="s">
        <v>572</v>
      </c>
      <c r="C182" s="232">
        <f>C183</f>
        <v>51039</v>
      </c>
      <c r="D182" s="232">
        <f>D183</f>
        <v>241110</v>
      </c>
      <c r="E182" s="232">
        <f>E183</f>
        <v>264993.61</v>
      </c>
      <c r="F182" s="277">
        <f t="shared" si="13"/>
        <v>519.1982797468603</v>
      </c>
      <c r="G182" s="277">
        <f t="shared" si="14"/>
        <v>109.90569034880345</v>
      </c>
    </row>
    <row r="183" spans="1:7" ht="15">
      <c r="A183" s="10">
        <v>366</v>
      </c>
      <c r="B183" s="11" t="s">
        <v>573</v>
      </c>
      <c r="C183" s="12">
        <v>51039</v>
      </c>
      <c r="D183" s="12">
        <v>241110</v>
      </c>
      <c r="E183" s="12">
        <v>264993.61</v>
      </c>
      <c r="F183" s="277">
        <f t="shared" si="13"/>
        <v>519.1982797468603</v>
      </c>
      <c r="G183" s="277">
        <f t="shared" si="14"/>
        <v>109.90569034880345</v>
      </c>
    </row>
    <row r="184" spans="1:7" ht="27" customHeight="1">
      <c r="A184" s="55">
        <v>37</v>
      </c>
      <c r="B184" s="174" t="s">
        <v>98</v>
      </c>
      <c r="C184" s="56">
        <f>SUM(C185+C189)</f>
        <v>261487</v>
      </c>
      <c r="D184" s="56">
        <f>SUM(D185+D189)</f>
        <v>216728</v>
      </c>
      <c r="E184" s="56">
        <f>SUM(E185+E189)</f>
        <v>203370.98</v>
      </c>
      <c r="F184" s="277">
        <f t="shared" si="13"/>
        <v>77.77479568773974</v>
      </c>
      <c r="G184" s="277">
        <f t="shared" si="14"/>
        <v>93.83696615112031</v>
      </c>
    </row>
    <row r="185" spans="1:7" ht="15">
      <c r="A185" s="29">
        <v>3721</v>
      </c>
      <c r="B185" s="30" t="s">
        <v>100</v>
      </c>
      <c r="C185" s="31">
        <f>SUM(C186:C188)</f>
        <v>66500</v>
      </c>
      <c r="D185" s="31">
        <f>SUM(D186:D188)</f>
        <v>64000</v>
      </c>
      <c r="E185" s="31">
        <f>SUM(E186:E188)</f>
        <v>54200</v>
      </c>
      <c r="F185" s="277">
        <f t="shared" si="13"/>
        <v>81.50375939849624</v>
      </c>
      <c r="G185" s="277">
        <f t="shared" si="14"/>
        <v>84.6875</v>
      </c>
    </row>
    <row r="186" spans="1:7" ht="15">
      <c r="A186" s="10">
        <v>3721</v>
      </c>
      <c r="B186" s="11" t="s">
        <v>660</v>
      </c>
      <c r="C186" s="243">
        <v>26100</v>
      </c>
      <c r="D186" s="12">
        <v>28000</v>
      </c>
      <c r="E186" s="12">
        <v>27400</v>
      </c>
      <c r="F186" s="277">
        <f t="shared" si="13"/>
        <v>104.98084291187739</v>
      </c>
      <c r="G186" s="277">
        <f t="shared" si="14"/>
        <v>97.85714285714285</v>
      </c>
    </row>
    <row r="187" spans="1:7" ht="15">
      <c r="A187" s="10">
        <v>3721</v>
      </c>
      <c r="B187" s="11" t="s">
        <v>645</v>
      </c>
      <c r="C187" s="243">
        <v>26000</v>
      </c>
      <c r="D187" s="12">
        <v>28000</v>
      </c>
      <c r="E187" s="12">
        <v>22000</v>
      </c>
      <c r="F187" s="277">
        <f t="shared" si="13"/>
        <v>84.61538461538461</v>
      </c>
      <c r="G187" s="277">
        <f t="shared" si="14"/>
        <v>78.57142857142857</v>
      </c>
    </row>
    <row r="188" spans="1:7" ht="15">
      <c r="A188" s="10">
        <v>3721</v>
      </c>
      <c r="B188" s="11" t="s">
        <v>646</v>
      </c>
      <c r="C188" s="243">
        <v>14400</v>
      </c>
      <c r="D188" s="12">
        <v>8000</v>
      </c>
      <c r="E188" s="12">
        <v>4800</v>
      </c>
      <c r="F188" s="277">
        <f>E188/C188*100</f>
        <v>33.33333333333333</v>
      </c>
      <c r="G188" s="277">
        <f>E188/D188*100</f>
        <v>60</v>
      </c>
    </row>
    <row r="189" spans="1:7" ht="15">
      <c r="A189" s="29">
        <v>3722</v>
      </c>
      <c r="B189" s="30" t="s">
        <v>649</v>
      </c>
      <c r="C189" s="31">
        <f>SUM(C190:C193)</f>
        <v>194987</v>
      </c>
      <c r="D189" s="31">
        <f>SUM(D190:D193)</f>
        <v>152728</v>
      </c>
      <c r="E189" s="31">
        <f>SUM(E190:E193)</f>
        <v>149170.98</v>
      </c>
      <c r="F189" s="277">
        <f>E189/C189*100</f>
        <v>76.50303866411608</v>
      </c>
      <c r="G189" s="277">
        <f>E189/D189*100</f>
        <v>97.67100989995286</v>
      </c>
    </row>
    <row r="190" spans="1:7" ht="15">
      <c r="A190" s="10">
        <v>3722</v>
      </c>
      <c r="B190" s="11" t="s">
        <v>648</v>
      </c>
      <c r="C190" s="243">
        <v>57445</v>
      </c>
      <c r="D190" s="12">
        <v>67500</v>
      </c>
      <c r="E190" s="12">
        <v>67091.25</v>
      </c>
      <c r="F190" s="277"/>
      <c r="G190" s="277"/>
    </row>
    <row r="191" spans="1:7" ht="15">
      <c r="A191" s="10">
        <v>3722</v>
      </c>
      <c r="B191" s="11" t="s">
        <v>647</v>
      </c>
      <c r="C191" s="243">
        <v>5081</v>
      </c>
      <c r="D191" s="12">
        <v>18000</v>
      </c>
      <c r="E191" s="12">
        <v>14851.74</v>
      </c>
      <c r="F191" s="277">
        <f t="shared" si="13"/>
        <v>292.29954733320216</v>
      </c>
      <c r="G191" s="277">
        <f t="shared" si="14"/>
        <v>82.50966666666667</v>
      </c>
    </row>
    <row r="192" spans="1:7" ht="15">
      <c r="A192" s="10">
        <v>3722</v>
      </c>
      <c r="B192" s="11" t="s">
        <v>659</v>
      </c>
      <c r="C192" s="243">
        <v>65461</v>
      </c>
      <c r="D192" s="12">
        <v>67228</v>
      </c>
      <c r="E192" s="12">
        <v>67227.99</v>
      </c>
      <c r="F192" s="277">
        <f>E192/C192*100</f>
        <v>102.69930187439851</v>
      </c>
      <c r="G192" s="277">
        <f>E192/D192*100</f>
        <v>99.99998512524544</v>
      </c>
    </row>
    <row r="193" spans="1:7" ht="15">
      <c r="A193" s="10">
        <v>3722</v>
      </c>
      <c r="B193" s="11" t="s">
        <v>661</v>
      </c>
      <c r="C193" s="243">
        <v>67000</v>
      </c>
      <c r="D193" s="12">
        <v>0</v>
      </c>
      <c r="E193" s="12">
        <v>0</v>
      </c>
      <c r="F193" s="277">
        <f>E193/C193*100</f>
        <v>0</v>
      </c>
      <c r="G193" s="277" t="e">
        <f>E193/D193*100</f>
        <v>#DIV/0!</v>
      </c>
    </row>
    <row r="194" spans="1:7" ht="15">
      <c r="A194" s="53">
        <v>38</v>
      </c>
      <c r="B194" s="173" t="s">
        <v>101</v>
      </c>
      <c r="C194" s="54">
        <f>SUM(C195+C210+C219)</f>
        <v>721370</v>
      </c>
      <c r="D194" s="54">
        <f>SUM(D195+D210+D219)</f>
        <v>641420</v>
      </c>
      <c r="E194" s="54">
        <f>SUM(E195+E210+E219)</f>
        <v>547288.71</v>
      </c>
      <c r="F194" s="277">
        <f t="shared" si="13"/>
        <v>75.8679609631673</v>
      </c>
      <c r="G194" s="277">
        <f t="shared" si="14"/>
        <v>85.32454709862492</v>
      </c>
    </row>
    <row r="195" spans="1:7" ht="15">
      <c r="A195" s="29">
        <v>381</v>
      </c>
      <c r="B195" s="30" t="s">
        <v>102</v>
      </c>
      <c r="C195" s="31">
        <f>SUM(C196+C207)</f>
        <v>387571</v>
      </c>
      <c r="D195" s="31">
        <f>SUM(D196+D207)</f>
        <v>320920</v>
      </c>
      <c r="E195" s="31">
        <f>SUM(E196+E207)</f>
        <v>316789.70999999996</v>
      </c>
      <c r="F195" s="277">
        <f t="shared" si="13"/>
        <v>81.73720686016239</v>
      </c>
      <c r="G195" s="277">
        <f t="shared" si="14"/>
        <v>98.71298454443473</v>
      </c>
    </row>
    <row r="196" spans="1:7" ht="15">
      <c r="A196" s="370">
        <v>3811</v>
      </c>
      <c r="B196" s="371" t="s">
        <v>103</v>
      </c>
      <c r="C196" s="372">
        <f>SUM(C197:C206)</f>
        <v>353651</v>
      </c>
      <c r="D196" s="372">
        <f>SUM(D197:D206)</f>
        <v>287000</v>
      </c>
      <c r="E196" s="372">
        <f>SUM(E197:E206)</f>
        <v>282869.70999999996</v>
      </c>
      <c r="F196" s="277">
        <f t="shared" si="13"/>
        <v>79.98555355421021</v>
      </c>
      <c r="G196" s="277">
        <f t="shared" si="14"/>
        <v>98.56087456445992</v>
      </c>
    </row>
    <row r="197" spans="1:7" ht="15">
      <c r="A197" s="289">
        <v>381</v>
      </c>
      <c r="B197" s="227" t="s">
        <v>344</v>
      </c>
      <c r="C197" s="165">
        <v>17000</v>
      </c>
      <c r="D197" s="165">
        <v>5000</v>
      </c>
      <c r="E197" s="165">
        <v>5000</v>
      </c>
      <c r="F197" s="277">
        <f t="shared" si="13"/>
        <v>29.411764705882355</v>
      </c>
      <c r="G197" s="277">
        <f t="shared" si="14"/>
        <v>100</v>
      </c>
    </row>
    <row r="198" spans="1:7" ht="15">
      <c r="A198" s="289">
        <v>381</v>
      </c>
      <c r="B198" s="296" t="s">
        <v>442</v>
      </c>
      <c r="C198" s="18">
        <v>0</v>
      </c>
      <c r="D198" s="18">
        <v>20000</v>
      </c>
      <c r="E198" s="18">
        <v>20000</v>
      </c>
      <c r="F198" s="277" t="e">
        <f t="shared" si="13"/>
        <v>#DIV/0!</v>
      </c>
      <c r="G198" s="277">
        <f t="shared" si="14"/>
        <v>100</v>
      </c>
    </row>
    <row r="199" spans="1:7" ht="15">
      <c r="A199" s="289">
        <v>381</v>
      </c>
      <c r="B199" s="11" t="s">
        <v>104</v>
      </c>
      <c r="C199" s="243">
        <v>9000</v>
      </c>
      <c r="D199" s="12">
        <v>10000</v>
      </c>
      <c r="E199" s="12">
        <v>10000</v>
      </c>
      <c r="F199" s="277">
        <f t="shared" si="13"/>
        <v>111.11111111111111</v>
      </c>
      <c r="G199" s="277">
        <f t="shared" si="14"/>
        <v>100</v>
      </c>
    </row>
    <row r="200" spans="1:7" ht="15">
      <c r="A200" s="289">
        <v>381</v>
      </c>
      <c r="B200" s="11" t="s">
        <v>105</v>
      </c>
      <c r="C200" s="243">
        <v>19067</v>
      </c>
      <c r="D200" s="12">
        <v>15000</v>
      </c>
      <c r="E200" s="12">
        <v>13869.71</v>
      </c>
      <c r="F200" s="277">
        <f t="shared" si="13"/>
        <v>72.74196255310221</v>
      </c>
      <c r="G200" s="277">
        <f t="shared" si="14"/>
        <v>92.46473333333333</v>
      </c>
    </row>
    <row r="201" spans="1:7" ht="15">
      <c r="A201" s="289">
        <v>381</v>
      </c>
      <c r="B201" s="11" t="s">
        <v>106</v>
      </c>
      <c r="C201" s="243">
        <v>75000</v>
      </c>
      <c r="D201" s="12">
        <v>105000</v>
      </c>
      <c r="E201" s="12">
        <v>105000</v>
      </c>
      <c r="F201" s="277">
        <f t="shared" si="13"/>
        <v>140</v>
      </c>
      <c r="G201" s="277">
        <f t="shared" si="14"/>
        <v>100</v>
      </c>
    </row>
    <row r="202" spans="1:7" ht="15">
      <c r="A202" s="289">
        <v>381</v>
      </c>
      <c r="B202" s="11" t="s">
        <v>107</v>
      </c>
      <c r="C202" s="243">
        <v>3561</v>
      </c>
      <c r="D202" s="12">
        <v>10000</v>
      </c>
      <c r="E202" s="12">
        <v>10000</v>
      </c>
      <c r="F202" s="277">
        <f t="shared" si="13"/>
        <v>280.8199943836001</v>
      </c>
      <c r="G202" s="277">
        <f t="shared" si="14"/>
        <v>100</v>
      </c>
    </row>
    <row r="203" spans="1:7" ht="15">
      <c r="A203" s="289">
        <v>381</v>
      </c>
      <c r="B203" s="11" t="s">
        <v>108</v>
      </c>
      <c r="C203" s="243">
        <v>40000</v>
      </c>
      <c r="D203" s="12">
        <v>40000</v>
      </c>
      <c r="E203" s="12">
        <v>40000</v>
      </c>
      <c r="F203" s="277">
        <f t="shared" si="13"/>
        <v>100</v>
      </c>
      <c r="G203" s="277">
        <f t="shared" si="14"/>
        <v>100</v>
      </c>
    </row>
    <row r="204" spans="1:7" ht="15">
      <c r="A204" s="289">
        <v>381</v>
      </c>
      <c r="B204" s="11" t="s">
        <v>109</v>
      </c>
      <c r="C204" s="243">
        <v>153003</v>
      </c>
      <c r="D204" s="12">
        <v>37000</v>
      </c>
      <c r="E204" s="12">
        <v>37000</v>
      </c>
      <c r="F204" s="277">
        <f t="shared" si="13"/>
        <v>24.182532368646367</v>
      </c>
      <c r="G204" s="277">
        <f t="shared" si="14"/>
        <v>100</v>
      </c>
    </row>
    <row r="205" spans="1:7" ht="15">
      <c r="A205" s="289">
        <v>381</v>
      </c>
      <c r="B205" s="11" t="s">
        <v>110</v>
      </c>
      <c r="C205" s="243">
        <v>30420</v>
      </c>
      <c r="D205" s="12">
        <v>35000</v>
      </c>
      <c r="E205" s="12">
        <v>35000</v>
      </c>
      <c r="F205" s="277">
        <f t="shared" si="13"/>
        <v>115.05588428665352</v>
      </c>
      <c r="G205" s="277">
        <f t="shared" si="14"/>
        <v>100</v>
      </c>
    </row>
    <row r="206" spans="1:7" ht="15">
      <c r="A206" s="289">
        <v>381</v>
      </c>
      <c r="B206" s="11" t="s">
        <v>662</v>
      </c>
      <c r="C206" s="243">
        <v>6600</v>
      </c>
      <c r="D206" s="12">
        <v>10000</v>
      </c>
      <c r="E206" s="12">
        <v>7000</v>
      </c>
      <c r="F206" s="277">
        <f t="shared" si="13"/>
        <v>106.06060606060606</v>
      </c>
      <c r="G206" s="277">
        <f t="shared" si="14"/>
        <v>70</v>
      </c>
    </row>
    <row r="207" spans="1:7" ht="15">
      <c r="A207" s="250">
        <v>3812</v>
      </c>
      <c r="B207" s="251" t="s">
        <v>112</v>
      </c>
      <c r="C207" s="252">
        <f>SUM(C208:C209)</f>
        <v>33920</v>
      </c>
      <c r="D207" s="252">
        <f>SUM(D208:D209)</f>
        <v>33920</v>
      </c>
      <c r="E207" s="252">
        <f>SUM(E208:E209)</f>
        <v>33920</v>
      </c>
      <c r="F207" s="277">
        <f aca="true" t="shared" si="16" ref="F207:F270">E207/C207*100</f>
        <v>100</v>
      </c>
      <c r="G207" s="277">
        <f aca="true" t="shared" si="17" ref="G207:G270">E207/D207*100</f>
        <v>100</v>
      </c>
    </row>
    <row r="208" spans="1:7" ht="15">
      <c r="A208" s="220">
        <v>381</v>
      </c>
      <c r="B208" s="178" t="s">
        <v>475</v>
      </c>
      <c r="C208" s="329">
        <v>30720</v>
      </c>
      <c r="D208" s="241">
        <v>30720</v>
      </c>
      <c r="E208" s="241">
        <v>30720</v>
      </c>
      <c r="F208" s="277">
        <f t="shared" si="16"/>
        <v>100</v>
      </c>
      <c r="G208" s="277">
        <f t="shared" si="17"/>
        <v>100</v>
      </c>
    </row>
    <row r="209" spans="1:7" ht="15">
      <c r="A209" s="220">
        <v>381</v>
      </c>
      <c r="B209" s="178" t="s">
        <v>476</v>
      </c>
      <c r="C209" s="329">
        <v>3200</v>
      </c>
      <c r="D209" s="241">
        <v>3200</v>
      </c>
      <c r="E209" s="241">
        <v>3200</v>
      </c>
      <c r="F209" s="277">
        <f t="shared" si="16"/>
        <v>100</v>
      </c>
      <c r="G209" s="277">
        <f t="shared" si="17"/>
        <v>100</v>
      </c>
    </row>
    <row r="210" spans="1:7" ht="15">
      <c r="A210" s="41">
        <v>382</v>
      </c>
      <c r="B210" s="30" t="s">
        <v>113</v>
      </c>
      <c r="C210" s="31">
        <f>SUM(C211+C217)</f>
        <v>322750</v>
      </c>
      <c r="D210" s="31">
        <f>SUM(D211+D217)</f>
        <v>300500</v>
      </c>
      <c r="E210" s="31">
        <f>SUM(E211+E217)</f>
        <v>230499</v>
      </c>
      <c r="F210" s="277">
        <f t="shared" si="16"/>
        <v>71.41719597211464</v>
      </c>
      <c r="G210" s="277">
        <f t="shared" si="17"/>
        <v>76.70515806988352</v>
      </c>
    </row>
    <row r="211" spans="1:7" ht="15">
      <c r="A211" s="41">
        <v>3821</v>
      </c>
      <c r="B211" s="30" t="s">
        <v>114</v>
      </c>
      <c r="C211" s="31">
        <f>SUM(C212:C216)</f>
        <v>142750</v>
      </c>
      <c r="D211" s="31">
        <f>SUM(D212:D216)</f>
        <v>180500</v>
      </c>
      <c r="E211" s="31">
        <f>SUM(E212:E216)</f>
        <v>180499</v>
      </c>
      <c r="F211" s="277">
        <f t="shared" si="16"/>
        <v>126.44413309982487</v>
      </c>
      <c r="G211" s="277">
        <f t="shared" si="17"/>
        <v>99.9994459833795</v>
      </c>
    </row>
    <row r="212" spans="1:7" ht="36.75">
      <c r="A212" s="164">
        <v>382</v>
      </c>
      <c r="B212" s="374" t="s">
        <v>663</v>
      </c>
      <c r="C212" s="165">
        <v>50000</v>
      </c>
      <c r="D212" s="165">
        <v>30000</v>
      </c>
      <c r="E212" s="165">
        <v>30000</v>
      </c>
      <c r="F212" s="277">
        <f t="shared" si="16"/>
        <v>60</v>
      </c>
      <c r="G212" s="277">
        <f t="shared" si="17"/>
        <v>100</v>
      </c>
    </row>
    <row r="213" spans="1:7" ht="15">
      <c r="A213" s="13">
        <v>382</v>
      </c>
      <c r="B213" s="11" t="s">
        <v>115</v>
      </c>
      <c r="C213" s="243">
        <v>50000</v>
      </c>
      <c r="D213" s="12">
        <v>125000</v>
      </c>
      <c r="E213" s="12">
        <v>125000</v>
      </c>
      <c r="F213" s="277">
        <f t="shared" si="16"/>
        <v>250</v>
      </c>
      <c r="G213" s="277">
        <f t="shared" si="17"/>
        <v>100</v>
      </c>
    </row>
    <row r="214" spans="1:7" ht="15">
      <c r="A214" s="13">
        <v>382</v>
      </c>
      <c r="B214" s="11" t="s">
        <v>455</v>
      </c>
      <c r="C214" s="243">
        <v>20000</v>
      </c>
      <c r="D214" s="12">
        <v>25000</v>
      </c>
      <c r="E214" s="12">
        <v>25000</v>
      </c>
      <c r="F214" s="277">
        <f t="shared" si="16"/>
        <v>125</v>
      </c>
      <c r="G214" s="277">
        <f t="shared" si="17"/>
        <v>100</v>
      </c>
    </row>
    <row r="215" spans="1:7" ht="15">
      <c r="A215" s="13">
        <v>382</v>
      </c>
      <c r="B215" s="11" t="s">
        <v>627</v>
      </c>
      <c r="C215" s="243">
        <v>18750</v>
      </c>
      <c r="D215" s="12">
        <v>0</v>
      </c>
      <c r="E215" s="12">
        <v>0</v>
      </c>
      <c r="F215" s="277">
        <f>E215/C215*100</f>
        <v>0</v>
      </c>
      <c r="G215" s="277" t="e">
        <f>E215/D215*100</f>
        <v>#DIV/0!</v>
      </c>
    </row>
    <row r="216" spans="1:7" ht="15">
      <c r="A216" s="13">
        <v>382</v>
      </c>
      <c r="B216" s="11" t="s">
        <v>116</v>
      </c>
      <c r="C216" s="243">
        <v>4000</v>
      </c>
      <c r="D216" s="12">
        <v>500</v>
      </c>
      <c r="E216" s="12">
        <v>499</v>
      </c>
      <c r="F216" s="277">
        <f t="shared" si="16"/>
        <v>12.475</v>
      </c>
      <c r="G216" s="277">
        <f t="shared" si="17"/>
        <v>99.8</v>
      </c>
    </row>
    <row r="217" spans="1:7" ht="15">
      <c r="A217" s="287">
        <v>3822</v>
      </c>
      <c r="B217" s="231" t="s">
        <v>117</v>
      </c>
      <c r="C217" s="288">
        <f>SUM(C218)</f>
        <v>180000</v>
      </c>
      <c r="D217" s="288">
        <f>SUM(D218)</f>
        <v>120000</v>
      </c>
      <c r="E217" s="288">
        <f>SUM(E218)</f>
        <v>50000</v>
      </c>
      <c r="F217" s="277">
        <f t="shared" si="16"/>
        <v>27.77777777777778</v>
      </c>
      <c r="G217" s="277">
        <f t="shared" si="17"/>
        <v>41.66666666666667</v>
      </c>
    </row>
    <row r="218" spans="1:7" ht="15">
      <c r="A218" s="164">
        <v>382</v>
      </c>
      <c r="B218" s="227" t="s">
        <v>528</v>
      </c>
      <c r="C218" s="245">
        <v>180000</v>
      </c>
      <c r="D218" s="165">
        <v>120000</v>
      </c>
      <c r="E218" s="165">
        <v>50000</v>
      </c>
      <c r="F218" s="277">
        <f t="shared" si="16"/>
        <v>27.77777777777778</v>
      </c>
      <c r="G218" s="277">
        <f t="shared" si="17"/>
        <v>41.66666666666667</v>
      </c>
    </row>
    <row r="219" spans="1:7" ht="15">
      <c r="A219" s="33">
        <v>385</v>
      </c>
      <c r="B219" s="30" t="s">
        <v>118</v>
      </c>
      <c r="C219" s="35">
        <f>SUM(C220)</f>
        <v>11049</v>
      </c>
      <c r="D219" s="35">
        <f>SUM(D220)</f>
        <v>20000</v>
      </c>
      <c r="E219" s="35">
        <f>SUM(E220)</f>
        <v>0</v>
      </c>
      <c r="F219" s="277">
        <f t="shared" si="16"/>
        <v>0</v>
      </c>
      <c r="G219" s="277">
        <f t="shared" si="17"/>
        <v>0</v>
      </c>
    </row>
    <row r="220" spans="1:7" ht="15">
      <c r="A220" s="10">
        <v>385</v>
      </c>
      <c r="B220" s="11" t="s">
        <v>119</v>
      </c>
      <c r="C220" s="12">
        <v>11049</v>
      </c>
      <c r="D220" s="12">
        <v>20000</v>
      </c>
      <c r="E220" s="241">
        <v>0</v>
      </c>
      <c r="F220" s="277">
        <f t="shared" si="16"/>
        <v>0</v>
      </c>
      <c r="G220" s="277">
        <f t="shared" si="17"/>
        <v>0</v>
      </c>
    </row>
    <row r="221" spans="1:7" ht="15">
      <c r="A221" s="37">
        <v>4</v>
      </c>
      <c r="B221" s="177" t="s">
        <v>120</v>
      </c>
      <c r="C221" s="38">
        <f>SUM(C222+C227+C273)</f>
        <v>3273674</v>
      </c>
      <c r="D221" s="38">
        <f>SUM(D222+D227+D273)</f>
        <v>3678830</v>
      </c>
      <c r="E221" s="38">
        <f>SUM(E222+E227+E273)</f>
        <v>3653319.1400000006</v>
      </c>
      <c r="F221" s="277">
        <f t="shared" si="16"/>
        <v>111.59691343731846</v>
      </c>
      <c r="G221" s="277">
        <f t="shared" si="17"/>
        <v>99.30654963670517</v>
      </c>
    </row>
    <row r="222" spans="1:7" ht="15">
      <c r="A222" s="53">
        <v>41</v>
      </c>
      <c r="B222" s="173" t="s">
        <v>121</v>
      </c>
      <c r="C222" s="54">
        <f>SUM(C223+C225)</f>
        <v>97450</v>
      </c>
      <c r="D222" s="54">
        <f>SUM(D223+D225)</f>
        <v>50000</v>
      </c>
      <c r="E222" s="54">
        <f>SUM(E223+E225)</f>
        <v>50000</v>
      </c>
      <c r="F222" s="277">
        <f t="shared" si="16"/>
        <v>51.308363263211895</v>
      </c>
      <c r="G222" s="277">
        <f t="shared" si="17"/>
        <v>100</v>
      </c>
    </row>
    <row r="223" spans="1:7" ht="15">
      <c r="A223" s="42">
        <v>411</v>
      </c>
      <c r="B223" s="30" t="s">
        <v>122</v>
      </c>
      <c r="C223" s="36">
        <f>SUM(C224)</f>
        <v>47450</v>
      </c>
      <c r="D223" s="36">
        <f>SUM(D224)</f>
        <v>0</v>
      </c>
      <c r="E223" s="36">
        <f>SUM(E224)</f>
        <v>0</v>
      </c>
      <c r="F223" s="277">
        <f t="shared" si="16"/>
        <v>0</v>
      </c>
      <c r="G223" s="277" t="e">
        <f t="shared" si="17"/>
        <v>#DIV/0!</v>
      </c>
    </row>
    <row r="224" spans="1:7" ht="15">
      <c r="A224" s="6">
        <v>411</v>
      </c>
      <c r="B224" s="11" t="s">
        <v>51</v>
      </c>
      <c r="C224" s="7">
        <v>47450</v>
      </c>
      <c r="D224" s="7">
        <v>0</v>
      </c>
      <c r="E224" s="12">
        <v>0</v>
      </c>
      <c r="F224" s="277">
        <f t="shared" si="16"/>
        <v>0</v>
      </c>
      <c r="G224" s="277" t="e">
        <f t="shared" si="17"/>
        <v>#DIV/0!</v>
      </c>
    </row>
    <row r="225" spans="1:7" ht="15">
      <c r="A225" s="230">
        <v>412</v>
      </c>
      <c r="B225" s="290" t="s">
        <v>123</v>
      </c>
      <c r="C225" s="232">
        <f>SUM(C226)</f>
        <v>50000</v>
      </c>
      <c r="D225" s="232">
        <f>SUM(D226)</f>
        <v>50000</v>
      </c>
      <c r="E225" s="232">
        <f>SUM(E226)</f>
        <v>50000</v>
      </c>
      <c r="F225" s="277">
        <f t="shared" si="16"/>
        <v>100</v>
      </c>
      <c r="G225" s="277">
        <f t="shared" si="17"/>
        <v>100</v>
      </c>
    </row>
    <row r="226" spans="1:7" ht="15">
      <c r="A226" s="289">
        <v>412</v>
      </c>
      <c r="B226" s="227" t="s">
        <v>405</v>
      </c>
      <c r="C226" s="165">
        <v>50000</v>
      </c>
      <c r="D226" s="165">
        <v>50000</v>
      </c>
      <c r="E226" s="165">
        <v>50000</v>
      </c>
      <c r="F226" s="277">
        <f t="shared" si="16"/>
        <v>100</v>
      </c>
      <c r="G226" s="277">
        <f t="shared" si="17"/>
        <v>100</v>
      </c>
    </row>
    <row r="227" spans="1:7" ht="15">
      <c r="A227" s="53">
        <v>42</v>
      </c>
      <c r="B227" s="173" t="s">
        <v>124</v>
      </c>
      <c r="C227" s="54">
        <f>SUM(C228+C261+C266+C268+C270)</f>
        <v>3117474</v>
      </c>
      <c r="D227" s="54">
        <f>SUM(D228+D261+D266+D268+D270)</f>
        <v>3628830</v>
      </c>
      <c r="E227" s="54">
        <f>SUM(E228+E261+E266+E268+E270)</f>
        <v>3603319.1400000006</v>
      </c>
      <c r="F227" s="277">
        <f t="shared" si="16"/>
        <v>115.58457712879083</v>
      </c>
      <c r="G227" s="277">
        <f t="shared" si="17"/>
        <v>99.2969948991824</v>
      </c>
    </row>
    <row r="228" spans="1:7" ht="15">
      <c r="A228" s="29">
        <v>421</v>
      </c>
      <c r="B228" s="30" t="s">
        <v>125</v>
      </c>
      <c r="C228" s="31">
        <f>SUM(C229+C242)</f>
        <v>2780052</v>
      </c>
      <c r="D228" s="31">
        <f>SUM(D229+D242)</f>
        <v>3188736</v>
      </c>
      <c r="E228" s="31">
        <f>SUM(E229+E242)</f>
        <v>3163083.3400000003</v>
      </c>
      <c r="F228" s="277">
        <f>E228/C228*100</f>
        <v>113.77784804025251</v>
      </c>
      <c r="G228" s="277">
        <f>E228/D228*100</f>
        <v>99.19552261460342</v>
      </c>
    </row>
    <row r="229" spans="1:7" ht="15">
      <c r="A229" s="29">
        <v>4213</v>
      </c>
      <c r="B229" s="30" t="s">
        <v>664</v>
      </c>
      <c r="C229" s="31">
        <f>SUM(C230:C241)</f>
        <v>1434443</v>
      </c>
      <c r="D229" s="31">
        <f>SUM(D230:D241)</f>
        <v>57000</v>
      </c>
      <c r="E229" s="31">
        <f>SUM(E230:E241)</f>
        <v>56912.5</v>
      </c>
      <c r="F229" s="277">
        <f t="shared" si="16"/>
        <v>3.9675678991775905</v>
      </c>
      <c r="G229" s="277">
        <f t="shared" si="17"/>
        <v>99.84649122807018</v>
      </c>
    </row>
    <row r="230" spans="1:7" ht="15">
      <c r="A230" s="13">
        <v>421</v>
      </c>
      <c r="B230" s="11" t="s">
        <v>574</v>
      </c>
      <c r="C230" s="7">
        <v>0</v>
      </c>
      <c r="D230" s="12">
        <v>57000</v>
      </c>
      <c r="E230" s="12">
        <v>56912.5</v>
      </c>
      <c r="F230" s="277" t="e">
        <f t="shared" si="16"/>
        <v>#DIV/0!</v>
      </c>
      <c r="G230" s="277">
        <f>E230/D230*100</f>
        <v>99.84649122807018</v>
      </c>
    </row>
    <row r="231" spans="1:7" ht="15">
      <c r="A231" s="13">
        <v>421</v>
      </c>
      <c r="B231" s="11" t="s">
        <v>628</v>
      </c>
      <c r="C231" s="7">
        <v>195484</v>
      </c>
      <c r="D231" s="12">
        <v>0</v>
      </c>
      <c r="E231" s="12">
        <v>0</v>
      </c>
      <c r="F231" s="277">
        <f>E231/C231*100</f>
        <v>0</v>
      </c>
      <c r="G231" s="277" t="e">
        <f>E231/D231*100</f>
        <v>#DIV/0!</v>
      </c>
    </row>
    <row r="232" spans="1:7" ht="15">
      <c r="A232" s="13">
        <v>421</v>
      </c>
      <c r="B232" s="11" t="s">
        <v>529</v>
      </c>
      <c r="C232" s="7">
        <v>305505</v>
      </c>
      <c r="D232" s="12">
        <v>0</v>
      </c>
      <c r="E232" s="12">
        <v>0</v>
      </c>
      <c r="F232" s="277">
        <f aca="true" t="shared" si="18" ref="F232:F241">E232/C232*100</f>
        <v>0</v>
      </c>
      <c r="G232" s="277" t="e">
        <f aca="true" t="shared" si="19" ref="G232:G241">E232/D232*100</f>
        <v>#DIV/0!</v>
      </c>
    </row>
    <row r="233" spans="1:7" ht="15">
      <c r="A233" s="13">
        <v>421</v>
      </c>
      <c r="B233" s="11" t="s">
        <v>530</v>
      </c>
      <c r="C233" s="7">
        <v>52319</v>
      </c>
      <c r="D233" s="12">
        <v>0</v>
      </c>
      <c r="E233" s="12">
        <v>0</v>
      </c>
      <c r="F233" s="277">
        <f t="shared" si="18"/>
        <v>0</v>
      </c>
      <c r="G233" s="277" t="e">
        <f t="shared" si="19"/>
        <v>#DIV/0!</v>
      </c>
    </row>
    <row r="234" spans="1:7" ht="15">
      <c r="A234" s="13">
        <v>421</v>
      </c>
      <c r="B234" s="11" t="s">
        <v>531</v>
      </c>
      <c r="C234" s="7">
        <v>162257</v>
      </c>
      <c r="D234" s="12">
        <v>0</v>
      </c>
      <c r="E234" s="12">
        <v>0</v>
      </c>
      <c r="F234" s="277">
        <f t="shared" si="18"/>
        <v>0</v>
      </c>
      <c r="G234" s="277" t="e">
        <f t="shared" si="19"/>
        <v>#DIV/0!</v>
      </c>
    </row>
    <row r="235" spans="1:7" ht="15">
      <c r="A235" s="13">
        <v>421</v>
      </c>
      <c r="B235" s="11" t="s">
        <v>629</v>
      </c>
      <c r="C235" s="7">
        <v>72722</v>
      </c>
      <c r="D235" s="12">
        <v>0</v>
      </c>
      <c r="E235" s="12">
        <v>0</v>
      </c>
      <c r="F235" s="277">
        <f t="shared" si="18"/>
        <v>0</v>
      </c>
      <c r="G235" s="277" t="e">
        <f t="shared" si="19"/>
        <v>#DIV/0!</v>
      </c>
    </row>
    <row r="236" spans="1:7" ht="15">
      <c r="A236" s="13">
        <v>421</v>
      </c>
      <c r="B236" s="11" t="s">
        <v>532</v>
      </c>
      <c r="C236" s="7">
        <v>53246</v>
      </c>
      <c r="D236" s="12">
        <v>0</v>
      </c>
      <c r="E236" s="12">
        <v>0</v>
      </c>
      <c r="F236" s="277">
        <f t="shared" si="18"/>
        <v>0</v>
      </c>
      <c r="G236" s="277" t="e">
        <f t="shared" si="19"/>
        <v>#DIV/0!</v>
      </c>
    </row>
    <row r="237" spans="1:7" ht="15">
      <c r="A237" s="13">
        <v>421</v>
      </c>
      <c r="B237" s="11" t="s">
        <v>533</v>
      </c>
      <c r="C237" s="7">
        <v>39923</v>
      </c>
      <c r="D237" s="12">
        <v>0</v>
      </c>
      <c r="E237" s="12">
        <v>0</v>
      </c>
      <c r="F237" s="277">
        <f t="shared" si="18"/>
        <v>0</v>
      </c>
      <c r="G237" s="277" t="e">
        <f t="shared" si="19"/>
        <v>#DIV/0!</v>
      </c>
    </row>
    <row r="238" spans="1:7" ht="15">
      <c r="A238" s="13">
        <v>421</v>
      </c>
      <c r="B238" s="11" t="s">
        <v>534</v>
      </c>
      <c r="C238" s="7">
        <v>67605</v>
      </c>
      <c r="D238" s="12">
        <v>0</v>
      </c>
      <c r="E238" s="12">
        <v>0</v>
      </c>
      <c r="F238" s="277">
        <f t="shared" si="18"/>
        <v>0</v>
      </c>
      <c r="G238" s="277" t="e">
        <f t="shared" si="19"/>
        <v>#DIV/0!</v>
      </c>
    </row>
    <row r="239" spans="1:7" ht="15">
      <c r="A239" s="13">
        <v>421</v>
      </c>
      <c r="B239" s="11" t="s">
        <v>535</v>
      </c>
      <c r="C239" s="7">
        <v>40824</v>
      </c>
      <c r="D239" s="12">
        <v>0</v>
      </c>
      <c r="E239" s="12">
        <v>0</v>
      </c>
      <c r="F239" s="277">
        <f t="shared" si="18"/>
        <v>0</v>
      </c>
      <c r="G239" s="277" t="e">
        <f t="shared" si="19"/>
        <v>#DIV/0!</v>
      </c>
    </row>
    <row r="240" spans="1:7" ht="15">
      <c r="A240" s="13">
        <v>421</v>
      </c>
      <c r="B240" s="11" t="s">
        <v>536</v>
      </c>
      <c r="C240" s="7">
        <v>283905</v>
      </c>
      <c r="D240" s="12">
        <v>0</v>
      </c>
      <c r="E240" s="12">
        <v>0</v>
      </c>
      <c r="F240" s="277">
        <f t="shared" si="18"/>
        <v>0</v>
      </c>
      <c r="G240" s="277" t="e">
        <f t="shared" si="19"/>
        <v>#DIV/0!</v>
      </c>
    </row>
    <row r="241" spans="1:7" ht="15">
      <c r="A241" s="13">
        <v>421</v>
      </c>
      <c r="B241" s="11" t="s">
        <v>537</v>
      </c>
      <c r="C241" s="7">
        <v>160653</v>
      </c>
      <c r="D241" s="12">
        <v>0</v>
      </c>
      <c r="E241" s="12">
        <v>0</v>
      </c>
      <c r="F241" s="277">
        <f t="shared" si="18"/>
        <v>0</v>
      </c>
      <c r="G241" s="277" t="e">
        <f t="shared" si="19"/>
        <v>#DIV/0!</v>
      </c>
    </row>
    <row r="242" spans="1:7" ht="15">
      <c r="A242" s="43">
        <v>4214</v>
      </c>
      <c r="B242" s="162" t="s">
        <v>126</v>
      </c>
      <c r="C242" s="36">
        <f>SUM(C243:C260)</f>
        <v>1345609</v>
      </c>
      <c r="D242" s="36">
        <f>SUM(D243:D260)</f>
        <v>3131736</v>
      </c>
      <c r="E242" s="36">
        <f>SUM(E243:E260)</f>
        <v>3106170.8400000003</v>
      </c>
      <c r="F242" s="277">
        <f t="shared" si="16"/>
        <v>230.837549392134</v>
      </c>
      <c r="G242" s="277">
        <f t="shared" si="17"/>
        <v>99.183674485972</v>
      </c>
    </row>
    <row r="243" spans="1:7" ht="15">
      <c r="A243" s="10">
        <v>421</v>
      </c>
      <c r="B243" s="11" t="s">
        <v>507</v>
      </c>
      <c r="C243" s="243">
        <v>79354</v>
      </c>
      <c r="D243" s="12">
        <v>0</v>
      </c>
      <c r="E243" s="12">
        <v>0</v>
      </c>
      <c r="F243" s="277">
        <f t="shared" si="16"/>
        <v>0</v>
      </c>
      <c r="G243" s="277" t="e">
        <f t="shared" si="17"/>
        <v>#DIV/0!</v>
      </c>
    </row>
    <row r="244" spans="1:7" ht="15">
      <c r="A244" s="10">
        <v>421</v>
      </c>
      <c r="B244" s="11" t="s">
        <v>462</v>
      </c>
      <c r="C244" s="243">
        <v>13296</v>
      </c>
      <c r="D244" s="12">
        <v>0</v>
      </c>
      <c r="E244" s="12">
        <v>0</v>
      </c>
      <c r="F244" s="277">
        <f t="shared" si="16"/>
        <v>0</v>
      </c>
      <c r="G244" s="277" t="e">
        <f t="shared" si="17"/>
        <v>#DIV/0!</v>
      </c>
    </row>
    <row r="245" spans="1:7" ht="15">
      <c r="A245" s="10">
        <v>421</v>
      </c>
      <c r="B245" s="11" t="s">
        <v>577</v>
      </c>
      <c r="C245" s="243">
        <v>112688</v>
      </c>
      <c r="D245" s="12">
        <v>183200</v>
      </c>
      <c r="E245" s="12">
        <v>183198.85</v>
      </c>
      <c r="F245" s="277">
        <f t="shared" si="16"/>
        <v>162.5717467698424</v>
      </c>
      <c r="G245" s="277">
        <f t="shared" si="17"/>
        <v>99.99937227074236</v>
      </c>
    </row>
    <row r="246" spans="1:7" ht="15">
      <c r="A246" s="10">
        <v>421</v>
      </c>
      <c r="B246" s="11" t="s">
        <v>575</v>
      </c>
      <c r="C246" s="243">
        <v>76452</v>
      </c>
      <c r="D246" s="12">
        <v>50100</v>
      </c>
      <c r="E246" s="12">
        <v>50081.77</v>
      </c>
      <c r="F246" s="277">
        <f t="shared" si="16"/>
        <v>65.5074687385549</v>
      </c>
      <c r="G246" s="277">
        <f t="shared" si="17"/>
        <v>99.9636127744511</v>
      </c>
    </row>
    <row r="247" spans="1:7" ht="15">
      <c r="A247" s="10">
        <v>421</v>
      </c>
      <c r="B247" s="11" t="s">
        <v>538</v>
      </c>
      <c r="C247" s="243">
        <v>589817</v>
      </c>
      <c r="D247" s="12">
        <v>12102</v>
      </c>
      <c r="E247" s="12">
        <v>12101.63</v>
      </c>
      <c r="F247" s="277">
        <f t="shared" si="16"/>
        <v>2.0517601222073965</v>
      </c>
      <c r="G247" s="277">
        <f t="shared" si="17"/>
        <v>99.99694265410676</v>
      </c>
    </row>
    <row r="248" spans="1:7" ht="15">
      <c r="A248" s="10">
        <v>421</v>
      </c>
      <c r="B248" s="11" t="s">
        <v>630</v>
      </c>
      <c r="C248" s="243">
        <v>13582</v>
      </c>
      <c r="D248" s="12">
        <v>300000</v>
      </c>
      <c r="E248" s="12">
        <v>263160.21</v>
      </c>
      <c r="F248" s="277">
        <f t="shared" si="16"/>
        <v>1937.565969665734</v>
      </c>
      <c r="G248" s="277">
        <f t="shared" si="17"/>
        <v>87.72007</v>
      </c>
    </row>
    <row r="249" spans="1:7" ht="15">
      <c r="A249" s="10">
        <v>421</v>
      </c>
      <c r="B249" s="11" t="s">
        <v>421</v>
      </c>
      <c r="C249" s="243">
        <v>131700</v>
      </c>
      <c r="D249" s="12">
        <v>1170000</v>
      </c>
      <c r="E249" s="12">
        <v>1182962.58</v>
      </c>
      <c r="F249" s="277">
        <f t="shared" si="16"/>
        <v>898.2251936218679</v>
      </c>
      <c r="G249" s="277">
        <f t="shared" si="17"/>
        <v>101.10791282051284</v>
      </c>
    </row>
    <row r="250" spans="1:7" ht="15">
      <c r="A250" s="10">
        <v>421</v>
      </c>
      <c r="B250" s="11" t="s">
        <v>559</v>
      </c>
      <c r="C250" s="243">
        <v>14279</v>
      </c>
      <c r="D250" s="12">
        <v>0</v>
      </c>
      <c r="E250" s="12">
        <v>0</v>
      </c>
      <c r="F250" s="277">
        <f t="shared" si="16"/>
        <v>0</v>
      </c>
      <c r="G250" s="277" t="e">
        <f t="shared" si="17"/>
        <v>#DIV/0!</v>
      </c>
    </row>
    <row r="251" spans="1:7" ht="15">
      <c r="A251" s="10">
        <v>421</v>
      </c>
      <c r="B251" s="11" t="s">
        <v>650</v>
      </c>
      <c r="C251" s="243"/>
      <c r="D251" s="12">
        <v>1540</v>
      </c>
      <c r="E251" s="12">
        <v>1539.24</v>
      </c>
      <c r="F251" s="277"/>
      <c r="G251" s="277"/>
    </row>
    <row r="252" spans="1:7" ht="15">
      <c r="A252" s="10">
        <v>421</v>
      </c>
      <c r="B252" s="11" t="s">
        <v>665</v>
      </c>
      <c r="C252" s="243">
        <v>34706</v>
      </c>
      <c r="D252" s="12">
        <v>286078</v>
      </c>
      <c r="E252" s="12">
        <v>286077.67</v>
      </c>
      <c r="F252" s="277"/>
      <c r="G252" s="277"/>
    </row>
    <row r="253" spans="1:7" ht="15">
      <c r="A253" s="10">
        <v>421</v>
      </c>
      <c r="B253" s="11" t="s">
        <v>580</v>
      </c>
      <c r="C253" s="243">
        <v>0</v>
      </c>
      <c r="D253" s="12">
        <v>381103</v>
      </c>
      <c r="E253" s="12">
        <v>381102.5</v>
      </c>
      <c r="F253" s="277" t="e">
        <f t="shared" si="16"/>
        <v>#DIV/0!</v>
      </c>
      <c r="G253" s="277">
        <f t="shared" si="17"/>
        <v>99.99986880187247</v>
      </c>
    </row>
    <row r="254" spans="1:7" ht="15">
      <c r="A254" s="10">
        <v>421</v>
      </c>
      <c r="B254" s="11" t="s">
        <v>581</v>
      </c>
      <c r="C254" s="243">
        <v>0</v>
      </c>
      <c r="D254" s="12">
        <v>32000</v>
      </c>
      <c r="E254" s="12">
        <v>31962.5</v>
      </c>
      <c r="F254" s="277" t="e">
        <f t="shared" si="16"/>
        <v>#DIV/0!</v>
      </c>
      <c r="G254" s="277">
        <f t="shared" si="17"/>
        <v>99.8828125</v>
      </c>
    </row>
    <row r="255" spans="1:7" ht="15">
      <c r="A255" s="10">
        <v>421</v>
      </c>
      <c r="B255" s="11" t="s">
        <v>579</v>
      </c>
      <c r="C255" s="243">
        <v>0</v>
      </c>
      <c r="D255" s="12">
        <v>126000</v>
      </c>
      <c r="E255" s="12">
        <v>125648.23</v>
      </c>
      <c r="F255" s="277" t="e">
        <f t="shared" si="16"/>
        <v>#DIV/0!</v>
      </c>
      <c r="G255" s="277">
        <f t="shared" si="17"/>
        <v>99.72081746031746</v>
      </c>
    </row>
    <row r="256" spans="1:7" ht="15">
      <c r="A256" s="10">
        <v>421</v>
      </c>
      <c r="B256" s="11" t="s">
        <v>578</v>
      </c>
      <c r="C256" s="243">
        <v>0</v>
      </c>
      <c r="D256" s="12">
        <v>155500</v>
      </c>
      <c r="E256" s="12">
        <v>156743.16</v>
      </c>
      <c r="F256" s="277" t="e">
        <f t="shared" si="16"/>
        <v>#DIV/0!</v>
      </c>
      <c r="G256" s="277">
        <f t="shared" si="17"/>
        <v>100.79945980707396</v>
      </c>
    </row>
    <row r="257" spans="1:7" ht="15">
      <c r="A257" s="10">
        <v>421</v>
      </c>
      <c r="B257" s="11" t="s">
        <v>652</v>
      </c>
      <c r="C257" s="243">
        <v>0</v>
      </c>
      <c r="D257" s="12">
        <v>145125</v>
      </c>
      <c r="E257" s="12">
        <v>145125</v>
      </c>
      <c r="F257" s="277" t="e">
        <f t="shared" si="16"/>
        <v>#DIV/0!</v>
      </c>
      <c r="G257" s="277"/>
    </row>
    <row r="258" spans="1:7" ht="15">
      <c r="A258" s="10">
        <v>421</v>
      </c>
      <c r="B258" s="11" t="s">
        <v>651</v>
      </c>
      <c r="C258" s="243">
        <v>0</v>
      </c>
      <c r="D258" s="12">
        <v>175000</v>
      </c>
      <c r="E258" s="12">
        <v>172480</v>
      </c>
      <c r="F258" s="277" t="e">
        <f t="shared" si="16"/>
        <v>#DIV/0!</v>
      </c>
      <c r="G258" s="277"/>
    </row>
    <row r="259" spans="1:7" ht="15">
      <c r="A259" s="10">
        <v>421</v>
      </c>
      <c r="B259" s="11" t="s">
        <v>615</v>
      </c>
      <c r="C259" s="243">
        <v>0</v>
      </c>
      <c r="D259" s="12">
        <v>113988</v>
      </c>
      <c r="E259" s="12">
        <v>113987.5</v>
      </c>
      <c r="F259" s="277" t="e">
        <f>E259/C259*100</f>
        <v>#DIV/0!</v>
      </c>
      <c r="G259" s="277">
        <f>E259/D259*100</f>
        <v>99.99956135733586</v>
      </c>
    </row>
    <row r="260" spans="1:7" ht="15">
      <c r="A260" s="10">
        <v>421</v>
      </c>
      <c r="B260" s="11" t="s">
        <v>519</v>
      </c>
      <c r="C260" s="243">
        <v>279735</v>
      </c>
      <c r="D260" s="12">
        <v>0</v>
      </c>
      <c r="E260" s="12">
        <v>0</v>
      </c>
      <c r="F260" s="277">
        <f t="shared" si="16"/>
        <v>0</v>
      </c>
      <c r="G260" s="277" t="e">
        <f t="shared" si="17"/>
        <v>#DIV/0!</v>
      </c>
    </row>
    <row r="261" spans="1:7" ht="15">
      <c r="A261" s="41">
        <v>422</v>
      </c>
      <c r="B261" s="30" t="s">
        <v>127</v>
      </c>
      <c r="C261" s="31">
        <f>SUM(C262:C265)</f>
        <v>216924</v>
      </c>
      <c r="D261" s="31">
        <f>SUM(D262:D265)</f>
        <v>118812</v>
      </c>
      <c r="E261" s="31">
        <f>SUM(E262:E265)</f>
        <v>118811.25</v>
      </c>
      <c r="F261" s="277">
        <f t="shared" si="16"/>
        <v>54.77091054931681</v>
      </c>
      <c r="G261" s="277">
        <f t="shared" si="17"/>
        <v>99.99936875063125</v>
      </c>
    </row>
    <row r="262" spans="1:7" ht="15">
      <c r="A262" s="164" t="s">
        <v>128</v>
      </c>
      <c r="B262" s="178" t="s">
        <v>129</v>
      </c>
      <c r="C262" s="247">
        <v>21124</v>
      </c>
      <c r="D262" s="165">
        <v>7500</v>
      </c>
      <c r="E262" s="166">
        <v>7500</v>
      </c>
      <c r="F262" s="277">
        <f t="shared" si="16"/>
        <v>35.504639272864985</v>
      </c>
      <c r="G262" s="277">
        <f t="shared" si="17"/>
        <v>100</v>
      </c>
    </row>
    <row r="263" spans="1:7" ht="15">
      <c r="A263" s="164" t="s">
        <v>128</v>
      </c>
      <c r="B263" s="178" t="s">
        <v>508</v>
      </c>
      <c r="C263" s="247">
        <v>11750</v>
      </c>
      <c r="D263" s="165">
        <v>108750</v>
      </c>
      <c r="E263" s="166">
        <v>108750</v>
      </c>
      <c r="F263" s="277">
        <f t="shared" si="16"/>
        <v>925.531914893617</v>
      </c>
      <c r="G263" s="277">
        <f t="shared" si="17"/>
        <v>100</v>
      </c>
    </row>
    <row r="264" spans="1:7" ht="15">
      <c r="A264" s="164">
        <v>422</v>
      </c>
      <c r="B264" s="178" t="s">
        <v>422</v>
      </c>
      <c r="C264" s="247">
        <v>12800</v>
      </c>
      <c r="D264" s="165">
        <v>2562</v>
      </c>
      <c r="E264" s="166">
        <v>2561.25</v>
      </c>
      <c r="F264" s="277">
        <f t="shared" si="16"/>
        <v>20.009765625</v>
      </c>
      <c r="G264" s="277">
        <f t="shared" si="17"/>
        <v>99.97072599531616</v>
      </c>
    </row>
    <row r="265" spans="1:7" ht="15">
      <c r="A265" s="164">
        <v>422</v>
      </c>
      <c r="B265" s="178" t="s">
        <v>583</v>
      </c>
      <c r="C265" s="247">
        <v>171250</v>
      </c>
      <c r="D265" s="165">
        <v>0</v>
      </c>
      <c r="E265" s="166">
        <v>0</v>
      </c>
      <c r="F265" s="277">
        <f t="shared" si="16"/>
        <v>0</v>
      </c>
      <c r="G265" s="277" t="e">
        <f t="shared" si="17"/>
        <v>#DIV/0!</v>
      </c>
    </row>
    <row r="266" spans="1:7" ht="15">
      <c r="A266" s="316">
        <v>423</v>
      </c>
      <c r="B266" s="34" t="s">
        <v>130</v>
      </c>
      <c r="C266" s="35">
        <f>SUM(C267)</f>
        <v>0</v>
      </c>
      <c r="D266" s="35">
        <f>SUM(D267)</f>
        <v>0</v>
      </c>
      <c r="E266" s="35">
        <f>SUM(E267)</f>
        <v>0</v>
      </c>
      <c r="F266" s="317" t="e">
        <f t="shared" si="16"/>
        <v>#DIV/0!</v>
      </c>
      <c r="G266" s="317" t="e">
        <f t="shared" si="17"/>
        <v>#DIV/0!</v>
      </c>
    </row>
    <row r="267" spans="1:7" ht="15">
      <c r="A267" s="13">
        <v>423</v>
      </c>
      <c r="B267" s="11" t="s">
        <v>582</v>
      </c>
      <c r="C267" s="12">
        <v>0</v>
      </c>
      <c r="D267" s="12">
        <v>0</v>
      </c>
      <c r="E267" s="12">
        <v>0</v>
      </c>
      <c r="F267" s="277" t="e">
        <f t="shared" si="16"/>
        <v>#DIV/0!</v>
      </c>
      <c r="G267" s="277" t="e">
        <f t="shared" si="17"/>
        <v>#DIV/0!</v>
      </c>
    </row>
    <row r="268" spans="1:7" ht="15">
      <c r="A268" s="41">
        <v>424</v>
      </c>
      <c r="B268" s="30" t="s">
        <v>131</v>
      </c>
      <c r="C268" s="31">
        <f>SUM(C269)</f>
        <v>24732</v>
      </c>
      <c r="D268" s="31">
        <f>SUM(D269)</f>
        <v>28000</v>
      </c>
      <c r="E268" s="31">
        <f>SUM(E269)</f>
        <v>28143.1</v>
      </c>
      <c r="F268" s="277">
        <f t="shared" si="16"/>
        <v>113.79225295164159</v>
      </c>
      <c r="G268" s="277">
        <f t="shared" si="17"/>
        <v>100.51107142857143</v>
      </c>
    </row>
    <row r="269" spans="1:7" ht="15">
      <c r="A269" s="13">
        <v>424</v>
      </c>
      <c r="B269" s="11" t="s">
        <v>132</v>
      </c>
      <c r="C269" s="12">
        <v>24732</v>
      </c>
      <c r="D269" s="12">
        <v>28000</v>
      </c>
      <c r="E269" s="12">
        <v>28143.1</v>
      </c>
      <c r="F269" s="277">
        <f t="shared" si="16"/>
        <v>113.79225295164159</v>
      </c>
      <c r="G269" s="277">
        <f t="shared" si="17"/>
        <v>100.51107142857143</v>
      </c>
    </row>
    <row r="270" spans="1:7" ht="15">
      <c r="A270" s="287">
        <v>426</v>
      </c>
      <c r="B270" s="290" t="s">
        <v>133</v>
      </c>
      <c r="C270" s="232">
        <f>SUM(C271:C272)</f>
        <v>95766</v>
      </c>
      <c r="D270" s="232">
        <f>SUM(D271:D272)</f>
        <v>293282</v>
      </c>
      <c r="E270" s="232">
        <f>SUM(E271:E272)</f>
        <v>293281.45</v>
      </c>
      <c r="F270" s="277">
        <f t="shared" si="16"/>
        <v>306.2479898920285</v>
      </c>
      <c r="G270" s="277">
        <f t="shared" si="17"/>
        <v>99.99981246718175</v>
      </c>
    </row>
    <row r="271" spans="1:7" ht="15">
      <c r="A271" s="164">
        <v>426</v>
      </c>
      <c r="B271" s="227" t="s">
        <v>540</v>
      </c>
      <c r="C271" s="165">
        <v>95766</v>
      </c>
      <c r="D271" s="165">
        <v>243407</v>
      </c>
      <c r="E271" s="165">
        <v>243406.45</v>
      </c>
      <c r="F271" s="277">
        <f aca="true" t="shared" si="20" ref="F271:F282">E271/C271*100</f>
        <v>254.1679197209866</v>
      </c>
      <c r="G271" s="277">
        <f aca="true" t="shared" si="21" ref="G271:G282">E271/D271*100</f>
        <v>99.9997740410095</v>
      </c>
    </row>
    <row r="272" spans="1:7" ht="24.75">
      <c r="A272" s="164">
        <v>426</v>
      </c>
      <c r="B272" s="374" t="s">
        <v>539</v>
      </c>
      <c r="C272" s="165">
        <v>0</v>
      </c>
      <c r="D272" s="165">
        <v>49875</v>
      </c>
      <c r="E272" s="165">
        <v>49875</v>
      </c>
      <c r="F272" s="277" t="e">
        <f t="shared" si="20"/>
        <v>#DIV/0!</v>
      </c>
      <c r="G272" s="277">
        <f t="shared" si="21"/>
        <v>100</v>
      </c>
    </row>
    <row r="273" spans="1:7" ht="15">
      <c r="A273" s="53">
        <v>45</v>
      </c>
      <c r="B273" s="173" t="s">
        <v>134</v>
      </c>
      <c r="C273" s="54">
        <f aca="true" t="shared" si="22" ref="C273:E274">SUM(C274)</f>
        <v>58750</v>
      </c>
      <c r="D273" s="54">
        <f t="shared" si="22"/>
        <v>0</v>
      </c>
      <c r="E273" s="54">
        <f t="shared" si="22"/>
        <v>0</v>
      </c>
      <c r="F273" s="277">
        <f>E273/C273*100</f>
        <v>0</v>
      </c>
      <c r="G273" s="277" t="e">
        <f>E273/D273*100</f>
        <v>#DIV/0!</v>
      </c>
    </row>
    <row r="274" spans="1:7" ht="15">
      <c r="A274" s="41">
        <v>451</v>
      </c>
      <c r="B274" s="30" t="s">
        <v>666</v>
      </c>
      <c r="C274" s="31">
        <f t="shared" si="22"/>
        <v>58750</v>
      </c>
      <c r="D274" s="31">
        <f t="shared" si="22"/>
        <v>0</v>
      </c>
      <c r="E274" s="31">
        <f t="shared" si="22"/>
        <v>0</v>
      </c>
      <c r="F274" s="277">
        <f t="shared" si="20"/>
        <v>0</v>
      </c>
      <c r="G274" s="277" t="e">
        <f t="shared" si="21"/>
        <v>#DIV/0!</v>
      </c>
    </row>
    <row r="275" spans="1:7" ht="15">
      <c r="A275" s="164">
        <v>451</v>
      </c>
      <c r="B275" s="227" t="s">
        <v>479</v>
      </c>
      <c r="C275" s="165">
        <v>58750</v>
      </c>
      <c r="D275" s="165">
        <v>0</v>
      </c>
      <c r="E275" s="165">
        <v>0</v>
      </c>
      <c r="F275" s="277">
        <f t="shared" si="20"/>
        <v>0</v>
      </c>
      <c r="G275" s="277" t="e">
        <f t="shared" si="21"/>
        <v>#DIV/0!</v>
      </c>
    </row>
    <row r="276" spans="1:7" ht="15">
      <c r="A276" s="37">
        <v>5</v>
      </c>
      <c r="B276" s="177" t="s">
        <v>136</v>
      </c>
      <c r="C276" s="38">
        <f>SUM(C277)</f>
        <v>0</v>
      </c>
      <c r="D276" s="38">
        <f aca="true" t="shared" si="23" ref="D276:E278">SUM(D277)</f>
        <v>158180</v>
      </c>
      <c r="E276" s="38">
        <f t="shared" si="23"/>
        <v>158179.92</v>
      </c>
      <c r="F276" s="277" t="e">
        <f t="shared" si="20"/>
        <v>#DIV/0!</v>
      </c>
      <c r="G276" s="277">
        <f t="shared" si="21"/>
        <v>99.99994942470603</v>
      </c>
    </row>
    <row r="277" spans="1:7" ht="15">
      <c r="A277" s="53">
        <v>54</v>
      </c>
      <c r="B277" s="173" t="s">
        <v>137</v>
      </c>
      <c r="C277" s="54">
        <f>SUM(C278)</f>
        <v>0</v>
      </c>
      <c r="D277" s="54">
        <f t="shared" si="23"/>
        <v>158180</v>
      </c>
      <c r="E277" s="54">
        <f t="shared" si="23"/>
        <v>158179.92</v>
      </c>
      <c r="F277" s="277" t="e">
        <f t="shared" si="20"/>
        <v>#DIV/0!</v>
      </c>
      <c r="G277" s="277">
        <f t="shared" si="21"/>
        <v>99.99994942470603</v>
      </c>
    </row>
    <row r="278" spans="1:7" ht="15">
      <c r="A278" s="42">
        <v>542</v>
      </c>
      <c r="B278" s="30" t="s">
        <v>137</v>
      </c>
      <c r="C278" s="36">
        <f>SUM(C279)</f>
        <v>0</v>
      </c>
      <c r="D278" s="36">
        <f t="shared" si="23"/>
        <v>158180</v>
      </c>
      <c r="E278" s="36">
        <f t="shared" si="23"/>
        <v>158179.92</v>
      </c>
      <c r="F278" s="277" t="e">
        <f t="shared" si="20"/>
        <v>#DIV/0!</v>
      </c>
      <c r="G278" s="277">
        <f t="shared" si="21"/>
        <v>99.99994942470603</v>
      </c>
    </row>
    <row r="279" spans="1:7" ht="15">
      <c r="A279" s="6">
        <v>542</v>
      </c>
      <c r="B279" s="11" t="s">
        <v>138</v>
      </c>
      <c r="C279" s="7">
        <v>0</v>
      </c>
      <c r="D279" s="7">
        <v>158180</v>
      </c>
      <c r="E279" s="12">
        <v>158179.92</v>
      </c>
      <c r="F279" s="277" t="e">
        <f t="shared" si="20"/>
        <v>#DIV/0!</v>
      </c>
      <c r="G279" s="277">
        <f t="shared" si="21"/>
        <v>99.99994942470603</v>
      </c>
    </row>
    <row r="280" spans="1:7" ht="15">
      <c r="A280" s="97">
        <v>9</v>
      </c>
      <c r="B280" s="179" t="s">
        <v>169</v>
      </c>
      <c r="C280" s="101">
        <f>SUM(C281)</f>
        <v>-1480736</v>
      </c>
      <c r="D280" s="101">
        <f>D282</f>
        <v>0</v>
      </c>
      <c r="E280" s="101">
        <f>SUM(E281)</f>
        <v>0</v>
      </c>
      <c r="F280" s="277">
        <f t="shared" si="20"/>
        <v>0</v>
      </c>
      <c r="G280" s="277" t="e">
        <f t="shared" si="21"/>
        <v>#DIV/0!</v>
      </c>
    </row>
    <row r="281" spans="1:7" ht="15">
      <c r="A281" s="99">
        <v>92</v>
      </c>
      <c r="B281" s="180" t="s">
        <v>383</v>
      </c>
      <c r="C281" s="100">
        <f>SUM(C282)</f>
        <v>-1480736</v>
      </c>
      <c r="D281" s="100">
        <f>SUM(D282)</f>
        <v>0</v>
      </c>
      <c r="E281" s="100">
        <f>SUM(E282)</f>
        <v>0</v>
      </c>
      <c r="F281" s="277">
        <f t="shared" si="20"/>
        <v>0</v>
      </c>
      <c r="G281" s="277" t="e">
        <f t="shared" si="21"/>
        <v>#DIV/0!</v>
      </c>
    </row>
    <row r="282" spans="1:7" ht="24.75">
      <c r="A282" s="326">
        <v>922</v>
      </c>
      <c r="B282" s="375" t="s">
        <v>667</v>
      </c>
      <c r="C282" s="308">
        <f>(C37+C96)-(C110+C221)</f>
        <v>-1480736</v>
      </c>
      <c r="D282" s="305"/>
      <c r="E282" s="308">
        <v>0</v>
      </c>
      <c r="F282" s="327">
        <f t="shared" si="20"/>
        <v>0</v>
      </c>
      <c r="G282" s="327" t="e">
        <f t="shared" si="21"/>
        <v>#DIV/0!</v>
      </c>
    </row>
    <row r="283" spans="1:7" ht="15">
      <c r="A283" s="381" t="s">
        <v>139</v>
      </c>
      <c r="B283" s="381"/>
      <c r="C283" s="381"/>
      <c r="D283" s="381"/>
      <c r="E283" s="381"/>
      <c r="F283" s="381"/>
      <c r="G283" s="381"/>
    </row>
    <row r="284" spans="1:7" ht="15">
      <c r="A284" s="392" t="s">
        <v>140</v>
      </c>
      <c r="B284" s="392"/>
      <c r="C284" s="392"/>
      <c r="D284" s="392"/>
      <c r="E284" s="392"/>
      <c r="F284" s="392"/>
      <c r="G284" s="392"/>
    </row>
    <row r="285" spans="1:7" ht="15">
      <c r="A285" s="383" t="s">
        <v>141</v>
      </c>
      <c r="B285" s="383"/>
      <c r="C285" s="383"/>
      <c r="D285" s="383"/>
      <c r="E285" s="383"/>
      <c r="F285" s="383"/>
      <c r="G285" s="383"/>
    </row>
    <row r="286" spans="1:7" ht="15">
      <c r="A286" s="81" t="s">
        <v>142</v>
      </c>
      <c r="B286" s="72"/>
      <c r="C286" s="72"/>
      <c r="D286" s="72"/>
      <c r="E286" s="72"/>
      <c r="F286" s="262"/>
      <c r="G286" s="262"/>
    </row>
    <row r="287" spans="1:7" ht="15.75" thickBot="1">
      <c r="A287" s="81"/>
      <c r="B287" s="72"/>
      <c r="C287" s="72"/>
      <c r="D287" s="72"/>
      <c r="E287" s="72"/>
      <c r="F287" s="262"/>
      <c r="G287" s="262"/>
    </row>
    <row r="288" spans="1:7" ht="15.75" thickBot="1">
      <c r="A288" s="394" t="s">
        <v>143</v>
      </c>
      <c r="B288" s="395"/>
      <c r="C288" s="90">
        <f>SUM(C291+C347+C353)</f>
        <v>6174149</v>
      </c>
      <c r="D288" s="90">
        <f>SUM(D291+D347+D353)</f>
        <v>7466695</v>
      </c>
      <c r="E288" s="90">
        <f>SUM(E291+E347+E353)</f>
        <v>7209343.87</v>
      </c>
      <c r="F288" s="280">
        <f>E288/C288*100</f>
        <v>116.76660006099627</v>
      </c>
      <c r="G288" s="281">
        <f>E288/D288*100</f>
        <v>96.55334615917752</v>
      </c>
    </row>
    <row r="289" spans="1:7" ht="15.75" thickBot="1">
      <c r="A289" s="19"/>
      <c r="B289" s="85"/>
      <c r="C289" s="20"/>
      <c r="D289" s="20"/>
      <c r="E289" s="20"/>
      <c r="F289" s="278"/>
      <c r="G289" s="278"/>
    </row>
    <row r="290" spans="1:7" ht="60.75" thickBot="1">
      <c r="A290" s="91" t="s">
        <v>19</v>
      </c>
      <c r="B290" s="92" t="s">
        <v>20</v>
      </c>
      <c r="C290" s="161" t="s">
        <v>624</v>
      </c>
      <c r="D290" s="161" t="s">
        <v>641</v>
      </c>
      <c r="E290" s="73" t="s">
        <v>623</v>
      </c>
      <c r="F290" s="276" t="s">
        <v>567</v>
      </c>
      <c r="G290" s="276" t="s">
        <v>568</v>
      </c>
    </row>
    <row r="291" spans="1:7" ht="15">
      <c r="A291" s="96">
        <v>6</v>
      </c>
      <c r="B291" s="179" t="s">
        <v>21</v>
      </c>
      <c r="C291" s="101">
        <f>SUM(C292+C302+C313+C327+C337+C344)</f>
        <v>5703239</v>
      </c>
      <c r="D291" s="101">
        <f>SUM(D292+D302+D313+D327+D337+D344)</f>
        <v>6991695</v>
      </c>
      <c r="E291" s="101">
        <f>SUM(E292+E302+E313+E327+E337+E344)</f>
        <v>6848950.12</v>
      </c>
      <c r="F291" s="170">
        <f aca="true" t="shared" si="24" ref="F291:F315">E291/C291*100</f>
        <v>120.08877972674826</v>
      </c>
      <c r="G291" s="170">
        <f aca="true" t="shared" si="25" ref="G291:G315">E291/D291*100</f>
        <v>97.95836517468224</v>
      </c>
    </row>
    <row r="292" spans="1:7" ht="15">
      <c r="A292" s="98">
        <v>61</v>
      </c>
      <c r="B292" s="180" t="s">
        <v>22</v>
      </c>
      <c r="C292" s="100">
        <f>SUM(C293:C301)</f>
        <v>638176</v>
      </c>
      <c r="D292" s="100">
        <f>SUM(D293:D301)</f>
        <v>910000</v>
      </c>
      <c r="E292" s="100">
        <f>SUM(E293:E301)</f>
        <v>812960.2199999999</v>
      </c>
      <c r="F292" s="170">
        <f t="shared" si="24"/>
        <v>127.38809043273326</v>
      </c>
      <c r="G292" s="170">
        <f t="shared" si="25"/>
        <v>89.3362879120879</v>
      </c>
    </row>
    <row r="293" spans="1:7" ht="15">
      <c r="A293" s="93">
        <v>611</v>
      </c>
      <c r="B293" s="181" t="s">
        <v>144</v>
      </c>
      <c r="C293" s="248">
        <v>286913</v>
      </c>
      <c r="D293" s="248">
        <v>600000</v>
      </c>
      <c r="E293" s="16">
        <v>511759.4</v>
      </c>
      <c r="F293" s="170">
        <f t="shared" si="24"/>
        <v>178.3674493661842</v>
      </c>
      <c r="G293" s="170">
        <f t="shared" si="25"/>
        <v>85.29323333333335</v>
      </c>
    </row>
    <row r="294" spans="1:7" ht="15">
      <c r="A294" s="93">
        <v>611</v>
      </c>
      <c r="B294" s="181" t="s">
        <v>145</v>
      </c>
      <c r="C294" s="248">
        <v>89044</v>
      </c>
      <c r="D294" s="248">
        <v>115000</v>
      </c>
      <c r="E294" s="16">
        <v>107514.03</v>
      </c>
      <c r="F294" s="170">
        <f t="shared" si="24"/>
        <v>120.74258793405508</v>
      </c>
      <c r="G294" s="170">
        <f t="shared" si="25"/>
        <v>93.49046086956521</v>
      </c>
    </row>
    <row r="295" spans="1:7" ht="15">
      <c r="A295" s="93">
        <v>611</v>
      </c>
      <c r="B295" s="181" t="s">
        <v>146</v>
      </c>
      <c r="C295" s="248">
        <v>78343</v>
      </c>
      <c r="D295" s="248">
        <v>55000</v>
      </c>
      <c r="E295" s="16">
        <v>55337.81</v>
      </c>
      <c r="F295" s="170">
        <f t="shared" si="24"/>
        <v>70.6352960698467</v>
      </c>
      <c r="G295" s="170">
        <f t="shared" si="25"/>
        <v>100.61419999999998</v>
      </c>
    </row>
    <row r="296" spans="1:7" ht="15">
      <c r="A296" s="93">
        <v>611</v>
      </c>
      <c r="B296" s="181" t="s">
        <v>147</v>
      </c>
      <c r="C296" s="248">
        <v>48611</v>
      </c>
      <c r="D296" s="248">
        <v>45000</v>
      </c>
      <c r="E296" s="16">
        <v>48658.89</v>
      </c>
      <c r="F296" s="170">
        <f t="shared" si="24"/>
        <v>100.09851679660981</v>
      </c>
      <c r="G296" s="170">
        <f t="shared" si="25"/>
        <v>108.13086666666666</v>
      </c>
    </row>
    <row r="297" spans="1:7" ht="15">
      <c r="A297" s="93">
        <v>611</v>
      </c>
      <c r="B297" s="378" t="s">
        <v>696</v>
      </c>
      <c r="C297" s="248">
        <v>0</v>
      </c>
      <c r="D297" s="248">
        <v>-115000</v>
      </c>
      <c r="E297" s="16">
        <v>-96012.43</v>
      </c>
      <c r="F297" s="170" t="e">
        <f t="shared" si="24"/>
        <v>#DIV/0!</v>
      </c>
      <c r="G297" s="170">
        <f t="shared" si="25"/>
        <v>83.48906956521739</v>
      </c>
    </row>
    <row r="298" spans="1:7" ht="15">
      <c r="A298" s="94">
        <v>613</v>
      </c>
      <c r="B298" s="181" t="s">
        <v>148</v>
      </c>
      <c r="C298" s="248">
        <v>0</v>
      </c>
      <c r="D298" s="16">
        <v>1000</v>
      </c>
      <c r="E298" s="16">
        <v>853</v>
      </c>
      <c r="F298" s="170" t="e">
        <f t="shared" si="24"/>
        <v>#DIV/0!</v>
      </c>
      <c r="G298" s="170">
        <f t="shared" si="25"/>
        <v>85.3</v>
      </c>
    </row>
    <row r="299" spans="1:7" ht="15">
      <c r="A299" s="94">
        <v>613</v>
      </c>
      <c r="B299" s="181" t="s">
        <v>149</v>
      </c>
      <c r="C299" s="248">
        <v>110859</v>
      </c>
      <c r="D299" s="16">
        <v>179000</v>
      </c>
      <c r="E299" s="16">
        <v>157668.58</v>
      </c>
      <c r="F299" s="170">
        <f t="shared" si="24"/>
        <v>142.2244292299227</v>
      </c>
      <c r="G299" s="170">
        <f t="shared" si="25"/>
        <v>88.08300558659217</v>
      </c>
    </row>
    <row r="300" spans="1:7" ht="15">
      <c r="A300" s="94">
        <v>614</v>
      </c>
      <c r="B300" s="181" t="s">
        <v>150</v>
      </c>
      <c r="C300" s="248">
        <v>24406</v>
      </c>
      <c r="D300" s="16">
        <v>29000</v>
      </c>
      <c r="E300" s="16">
        <v>26330.94</v>
      </c>
      <c r="F300" s="170">
        <f t="shared" si="24"/>
        <v>107.88715889535358</v>
      </c>
      <c r="G300" s="170">
        <f t="shared" si="25"/>
        <v>90.79634482758621</v>
      </c>
    </row>
    <row r="301" spans="1:7" ht="15">
      <c r="A301" s="94">
        <v>614</v>
      </c>
      <c r="B301" s="181" t="s">
        <v>151</v>
      </c>
      <c r="C301" s="248">
        <v>0</v>
      </c>
      <c r="D301" s="16">
        <v>1000</v>
      </c>
      <c r="E301" s="16">
        <v>850</v>
      </c>
      <c r="F301" s="170" t="e">
        <f t="shared" si="24"/>
        <v>#DIV/0!</v>
      </c>
      <c r="G301" s="170">
        <f t="shared" si="25"/>
        <v>85</v>
      </c>
    </row>
    <row r="302" spans="1:7" ht="15">
      <c r="A302" s="98">
        <v>63</v>
      </c>
      <c r="B302" s="180" t="s">
        <v>152</v>
      </c>
      <c r="C302" s="100">
        <f>SUM(C303:C312)</f>
        <v>4045110</v>
      </c>
      <c r="D302" s="100">
        <f>SUM(D303:D312)</f>
        <v>4785525</v>
      </c>
      <c r="E302" s="100">
        <f>SUM(E303:E312)</f>
        <v>4645180.66</v>
      </c>
      <c r="F302" s="170">
        <f t="shared" si="24"/>
        <v>114.83447075604867</v>
      </c>
      <c r="G302" s="170">
        <f t="shared" si="25"/>
        <v>97.06731570726305</v>
      </c>
    </row>
    <row r="303" spans="1:7" ht="15">
      <c r="A303" s="95">
        <v>633</v>
      </c>
      <c r="B303" s="181" t="s">
        <v>459</v>
      </c>
      <c r="C303" s="248">
        <v>3219774</v>
      </c>
      <c r="D303" s="16">
        <v>3337500</v>
      </c>
      <c r="E303" s="16">
        <v>3337476.66</v>
      </c>
      <c r="F303" s="170">
        <f t="shared" si="24"/>
        <v>103.65561868628046</v>
      </c>
      <c r="G303" s="170">
        <f t="shared" si="25"/>
        <v>99.99930067415731</v>
      </c>
    </row>
    <row r="304" spans="1:7" ht="15">
      <c r="A304" s="95">
        <v>633</v>
      </c>
      <c r="B304" s="181" t="s">
        <v>153</v>
      </c>
      <c r="C304" s="248">
        <v>5000</v>
      </c>
      <c r="D304" s="16">
        <v>0</v>
      </c>
      <c r="E304" s="16">
        <v>0</v>
      </c>
      <c r="F304" s="170">
        <f t="shared" si="24"/>
        <v>0</v>
      </c>
      <c r="G304" s="170" t="e">
        <f t="shared" si="25"/>
        <v>#DIV/0!</v>
      </c>
    </row>
    <row r="305" spans="1:7" ht="15">
      <c r="A305" s="95">
        <v>633</v>
      </c>
      <c r="B305" s="181" t="s">
        <v>154</v>
      </c>
      <c r="C305" s="248">
        <v>602325</v>
      </c>
      <c r="D305" s="16">
        <v>1335000</v>
      </c>
      <c r="E305" s="16">
        <v>1194676.28</v>
      </c>
      <c r="F305" s="170">
        <f t="shared" si="24"/>
        <v>198.34412983024114</v>
      </c>
      <c r="G305" s="170">
        <f t="shared" si="25"/>
        <v>89.48885992509364</v>
      </c>
    </row>
    <row r="306" spans="1:7" ht="15">
      <c r="A306" s="95">
        <v>633</v>
      </c>
      <c r="B306" s="181" t="s">
        <v>155</v>
      </c>
      <c r="C306" s="248">
        <v>10000</v>
      </c>
      <c r="D306" s="16">
        <v>15000</v>
      </c>
      <c r="E306" s="16">
        <v>15000</v>
      </c>
      <c r="F306" s="170">
        <f t="shared" si="24"/>
        <v>150</v>
      </c>
      <c r="G306" s="170">
        <f t="shared" si="25"/>
        <v>100</v>
      </c>
    </row>
    <row r="307" spans="1:7" ht="15">
      <c r="A307" s="94">
        <v>634</v>
      </c>
      <c r="B307" s="181" t="s">
        <v>444</v>
      </c>
      <c r="C307" s="248">
        <v>24451</v>
      </c>
      <c r="D307" s="16">
        <v>9900</v>
      </c>
      <c r="E307" s="16">
        <v>9904.14</v>
      </c>
      <c r="F307" s="170">
        <f t="shared" si="24"/>
        <v>40.50607337123226</v>
      </c>
      <c r="G307" s="170">
        <f t="shared" si="25"/>
        <v>100.04181818181817</v>
      </c>
    </row>
    <row r="308" spans="1:7" ht="15">
      <c r="A308" s="94">
        <v>636</v>
      </c>
      <c r="B308" s="229" t="s">
        <v>482</v>
      </c>
      <c r="C308" s="248">
        <v>3000</v>
      </c>
      <c r="D308" s="16">
        <v>0</v>
      </c>
      <c r="E308" s="16">
        <v>0</v>
      </c>
      <c r="F308" s="170">
        <f t="shared" si="24"/>
        <v>0</v>
      </c>
      <c r="G308" s="170" t="e">
        <f t="shared" si="25"/>
        <v>#DIV/0!</v>
      </c>
    </row>
    <row r="309" spans="1:7" ht="24.75">
      <c r="A309" s="94">
        <v>636</v>
      </c>
      <c r="B309" s="229" t="s">
        <v>481</v>
      </c>
      <c r="C309" s="248">
        <v>0</v>
      </c>
      <c r="D309" s="16">
        <v>4000</v>
      </c>
      <c r="E309" s="16">
        <v>4000</v>
      </c>
      <c r="F309" s="170" t="e">
        <f t="shared" si="24"/>
        <v>#DIV/0!</v>
      </c>
      <c r="G309" s="170">
        <f t="shared" si="25"/>
        <v>100</v>
      </c>
    </row>
    <row r="310" spans="1:7" ht="15">
      <c r="A310" s="94">
        <v>636</v>
      </c>
      <c r="B310" s="229" t="s">
        <v>449</v>
      </c>
      <c r="C310" s="248">
        <v>35000</v>
      </c>
      <c r="D310" s="16">
        <v>24000</v>
      </c>
      <c r="E310" s="16">
        <v>24000</v>
      </c>
      <c r="F310" s="170">
        <f t="shared" si="24"/>
        <v>68.57142857142857</v>
      </c>
      <c r="G310" s="170">
        <f t="shared" si="25"/>
        <v>100</v>
      </c>
    </row>
    <row r="311" spans="1:7" ht="24.75">
      <c r="A311" s="94">
        <v>636</v>
      </c>
      <c r="B311" s="229" t="s">
        <v>480</v>
      </c>
      <c r="C311" s="248">
        <v>7000</v>
      </c>
      <c r="D311" s="16">
        <v>4000</v>
      </c>
      <c r="E311" s="16">
        <v>4000</v>
      </c>
      <c r="F311" s="170">
        <f t="shared" si="24"/>
        <v>57.14285714285714</v>
      </c>
      <c r="G311" s="170">
        <f t="shared" si="25"/>
        <v>100</v>
      </c>
    </row>
    <row r="312" spans="1:7" ht="15">
      <c r="A312" s="94">
        <v>638</v>
      </c>
      <c r="B312" s="229" t="s">
        <v>501</v>
      </c>
      <c r="C312" s="248">
        <v>138560</v>
      </c>
      <c r="D312" s="16">
        <v>56125</v>
      </c>
      <c r="E312" s="16">
        <v>56123.58</v>
      </c>
      <c r="F312" s="170">
        <f t="shared" si="24"/>
        <v>40.504893187066976</v>
      </c>
      <c r="G312" s="170">
        <f t="shared" si="25"/>
        <v>99.99746993318486</v>
      </c>
    </row>
    <row r="313" spans="1:7" ht="15">
      <c r="A313" s="98">
        <v>64</v>
      </c>
      <c r="B313" s="180" t="s">
        <v>29</v>
      </c>
      <c r="C313" s="100">
        <f>SUM(C314:C326)</f>
        <v>320317</v>
      </c>
      <c r="D313" s="100">
        <f>SUM(D314:D326)</f>
        <v>394000</v>
      </c>
      <c r="E313" s="100">
        <f>SUM(E314:E326)</f>
        <v>415360.18</v>
      </c>
      <c r="F313" s="170">
        <f t="shared" si="24"/>
        <v>129.67160032093207</v>
      </c>
      <c r="G313" s="170">
        <f t="shared" si="25"/>
        <v>105.42136548223351</v>
      </c>
    </row>
    <row r="314" spans="1:7" ht="15">
      <c r="A314" s="94">
        <v>641</v>
      </c>
      <c r="B314" s="181" t="s">
        <v>156</v>
      </c>
      <c r="C314" s="292">
        <v>179</v>
      </c>
      <c r="D314" s="16">
        <v>100</v>
      </c>
      <c r="E314" s="16">
        <v>37.58</v>
      </c>
      <c r="F314" s="170">
        <f t="shared" si="24"/>
        <v>20.994413407821227</v>
      </c>
      <c r="G314" s="170">
        <f t="shared" si="25"/>
        <v>37.58</v>
      </c>
    </row>
    <row r="315" spans="1:7" ht="15">
      <c r="A315" s="94">
        <v>641</v>
      </c>
      <c r="B315" s="229" t="s">
        <v>692</v>
      </c>
      <c r="C315" s="292">
        <v>1333</v>
      </c>
      <c r="D315" s="16">
        <v>1500</v>
      </c>
      <c r="E315" s="16">
        <v>957.85</v>
      </c>
      <c r="F315" s="170">
        <f t="shared" si="24"/>
        <v>71.85671417854464</v>
      </c>
      <c r="G315" s="170">
        <f t="shared" si="25"/>
        <v>63.85666666666667</v>
      </c>
    </row>
    <row r="316" spans="1:7" ht="15">
      <c r="A316" s="94">
        <v>642</v>
      </c>
      <c r="B316" s="181" t="s">
        <v>520</v>
      </c>
      <c r="C316" s="292">
        <v>1294</v>
      </c>
      <c r="D316" s="16">
        <v>200</v>
      </c>
      <c r="E316" s="16">
        <v>192</v>
      </c>
      <c r="F316" s="170">
        <f aca="true" t="shared" si="26" ref="F316:F349">E316/C316*100</f>
        <v>14.837712519319938</v>
      </c>
      <c r="G316" s="170">
        <f aca="true" t="shared" si="27" ref="G316:G349">E316/D316*100</f>
        <v>96</v>
      </c>
    </row>
    <row r="317" spans="1:7" ht="15">
      <c r="A317" s="94">
        <v>642</v>
      </c>
      <c r="B317" s="181" t="s">
        <v>157</v>
      </c>
      <c r="C317" s="292">
        <v>132814.64</v>
      </c>
      <c r="D317" s="16">
        <v>90000</v>
      </c>
      <c r="E317" s="16">
        <v>100842.32</v>
      </c>
      <c r="F317" s="170">
        <f t="shared" si="26"/>
        <v>75.92711164973981</v>
      </c>
      <c r="G317" s="170">
        <f t="shared" si="27"/>
        <v>112.04702222222222</v>
      </c>
    </row>
    <row r="318" spans="1:7" ht="15">
      <c r="A318" s="94">
        <v>642</v>
      </c>
      <c r="B318" s="181" t="s">
        <v>33</v>
      </c>
      <c r="C318" s="292">
        <v>163911</v>
      </c>
      <c r="D318" s="16">
        <v>187000</v>
      </c>
      <c r="E318" s="16">
        <v>198668.99</v>
      </c>
      <c r="F318" s="170">
        <f t="shared" si="26"/>
        <v>121.20540415225337</v>
      </c>
      <c r="G318" s="170">
        <f t="shared" si="27"/>
        <v>106.24010160427805</v>
      </c>
    </row>
    <row r="319" spans="1:7" ht="15">
      <c r="A319" s="228">
        <v>642</v>
      </c>
      <c r="B319" s="181" t="s">
        <v>158</v>
      </c>
      <c r="C319" s="292">
        <v>5280</v>
      </c>
      <c r="D319" s="16">
        <v>5000</v>
      </c>
      <c r="E319" s="16">
        <v>5142</v>
      </c>
      <c r="F319" s="170">
        <f t="shared" si="26"/>
        <v>97.38636363636364</v>
      </c>
      <c r="G319" s="170">
        <f t="shared" si="27"/>
        <v>102.84</v>
      </c>
    </row>
    <row r="320" spans="1:7" ht="15">
      <c r="A320" s="228">
        <v>642</v>
      </c>
      <c r="B320" s="181" t="s">
        <v>159</v>
      </c>
      <c r="C320" s="292">
        <v>13250</v>
      </c>
      <c r="D320" s="16">
        <v>39500</v>
      </c>
      <c r="E320" s="16">
        <v>41625</v>
      </c>
      <c r="F320" s="170">
        <f t="shared" si="26"/>
        <v>314.1509433962264</v>
      </c>
      <c r="G320" s="170">
        <f t="shared" si="27"/>
        <v>105.37974683544304</v>
      </c>
    </row>
    <row r="321" spans="1:7" ht="15">
      <c r="A321" s="228">
        <v>642</v>
      </c>
      <c r="B321" s="181" t="s">
        <v>414</v>
      </c>
      <c r="C321" s="292">
        <v>240</v>
      </c>
      <c r="D321" s="16">
        <v>300</v>
      </c>
      <c r="E321" s="16">
        <v>300</v>
      </c>
      <c r="F321" s="170">
        <f t="shared" si="26"/>
        <v>125</v>
      </c>
      <c r="G321" s="170">
        <f t="shared" si="27"/>
        <v>100</v>
      </c>
    </row>
    <row r="322" spans="1:7" ht="15">
      <c r="A322" s="228">
        <v>642</v>
      </c>
      <c r="B322" s="181" t="s">
        <v>693</v>
      </c>
      <c r="C322" s="292">
        <v>0</v>
      </c>
      <c r="D322" s="16">
        <v>56500</v>
      </c>
      <c r="E322" s="16">
        <v>56315.86</v>
      </c>
      <c r="F322" s="170" t="e">
        <f t="shared" si="26"/>
        <v>#DIV/0!</v>
      </c>
      <c r="G322" s="170">
        <f t="shared" si="27"/>
        <v>99.67408849557522</v>
      </c>
    </row>
    <row r="323" spans="1:7" ht="15">
      <c r="A323" s="94">
        <v>642</v>
      </c>
      <c r="B323" s="181" t="s">
        <v>160</v>
      </c>
      <c r="C323" s="292">
        <v>0.36</v>
      </c>
      <c r="D323" s="16">
        <v>0</v>
      </c>
      <c r="E323" s="16">
        <v>0</v>
      </c>
      <c r="F323" s="170">
        <f t="shared" si="26"/>
        <v>0</v>
      </c>
      <c r="G323" s="170" t="e">
        <f t="shared" si="27"/>
        <v>#DIV/0!</v>
      </c>
    </row>
    <row r="324" spans="1:7" ht="15">
      <c r="A324" s="94">
        <v>642</v>
      </c>
      <c r="B324" s="181" t="s">
        <v>378</v>
      </c>
      <c r="C324" s="292">
        <v>444</v>
      </c>
      <c r="D324" s="16">
        <v>0</v>
      </c>
      <c r="E324" s="16">
        <v>0</v>
      </c>
      <c r="F324" s="170">
        <f t="shared" si="26"/>
        <v>0</v>
      </c>
      <c r="G324" s="170" t="e">
        <f t="shared" si="27"/>
        <v>#DIV/0!</v>
      </c>
    </row>
    <row r="325" spans="1:7" ht="15">
      <c r="A325" s="94">
        <v>642</v>
      </c>
      <c r="B325" s="181" t="s">
        <v>694</v>
      </c>
      <c r="C325" s="292">
        <v>0</v>
      </c>
      <c r="D325" s="16">
        <v>5400</v>
      </c>
      <c r="E325" s="16">
        <v>5000</v>
      </c>
      <c r="F325" s="170" t="e">
        <f t="shared" si="26"/>
        <v>#DIV/0!</v>
      </c>
      <c r="G325" s="170"/>
    </row>
    <row r="326" spans="1:7" ht="15">
      <c r="A326" s="94">
        <v>642</v>
      </c>
      <c r="B326" s="181" t="s">
        <v>161</v>
      </c>
      <c r="C326" s="248">
        <v>1571</v>
      </c>
      <c r="D326" s="16">
        <v>8500</v>
      </c>
      <c r="E326" s="16">
        <v>6278.58</v>
      </c>
      <c r="F326" s="170">
        <f t="shared" si="26"/>
        <v>399.6549968173138</v>
      </c>
      <c r="G326" s="170">
        <f t="shared" si="27"/>
        <v>73.86564705882353</v>
      </c>
    </row>
    <row r="327" spans="1:7" ht="15">
      <c r="A327" s="99">
        <v>65</v>
      </c>
      <c r="B327" s="180" t="s">
        <v>162</v>
      </c>
      <c r="C327" s="100">
        <f>SUM(C328:C336)</f>
        <v>618566</v>
      </c>
      <c r="D327" s="100">
        <f>SUM(D328:D336)</f>
        <v>785750</v>
      </c>
      <c r="E327" s="100">
        <f>SUM(E328:E336)</f>
        <v>846779.02</v>
      </c>
      <c r="F327" s="170">
        <f t="shared" si="26"/>
        <v>136.89388359528328</v>
      </c>
      <c r="G327" s="170">
        <f t="shared" si="27"/>
        <v>107.76697677378301</v>
      </c>
    </row>
    <row r="328" spans="1:7" ht="15">
      <c r="A328" s="95">
        <v>651</v>
      </c>
      <c r="B328" s="181" t="s">
        <v>163</v>
      </c>
      <c r="C328" s="248">
        <v>600</v>
      </c>
      <c r="D328" s="16">
        <v>600</v>
      </c>
      <c r="E328" s="16">
        <v>400</v>
      </c>
      <c r="F328" s="170">
        <f t="shared" si="26"/>
        <v>66.66666666666666</v>
      </c>
      <c r="G328" s="170">
        <f t="shared" si="27"/>
        <v>66.66666666666666</v>
      </c>
    </row>
    <row r="329" spans="1:7" ht="15">
      <c r="A329" s="95">
        <v>651</v>
      </c>
      <c r="B329" s="181" t="s">
        <v>483</v>
      </c>
      <c r="C329" s="248">
        <v>28</v>
      </c>
      <c r="D329" s="16">
        <v>100</v>
      </c>
      <c r="E329" s="16">
        <v>0</v>
      </c>
      <c r="F329" s="170">
        <f t="shared" si="26"/>
        <v>0</v>
      </c>
      <c r="G329" s="170">
        <f t="shared" si="27"/>
        <v>0</v>
      </c>
    </row>
    <row r="330" spans="1:7" ht="36.75">
      <c r="A330" s="95">
        <v>651</v>
      </c>
      <c r="B330" s="229" t="s">
        <v>605</v>
      </c>
      <c r="C330" s="248">
        <v>149828</v>
      </c>
      <c r="D330" s="16">
        <v>150000</v>
      </c>
      <c r="E330" s="16">
        <v>189336.39</v>
      </c>
      <c r="F330" s="170">
        <f t="shared" si="26"/>
        <v>126.369163307259</v>
      </c>
      <c r="G330" s="170">
        <f t="shared" si="27"/>
        <v>126.22426</v>
      </c>
    </row>
    <row r="331" spans="1:7" ht="15">
      <c r="A331" s="94">
        <v>652</v>
      </c>
      <c r="B331" s="181" t="s">
        <v>164</v>
      </c>
      <c r="C331" s="248">
        <v>606</v>
      </c>
      <c r="D331" s="16">
        <v>150</v>
      </c>
      <c r="E331" s="16">
        <v>162.4</v>
      </c>
      <c r="F331" s="170">
        <f t="shared" si="26"/>
        <v>26.798679867986802</v>
      </c>
      <c r="G331" s="170">
        <f t="shared" si="27"/>
        <v>108.26666666666667</v>
      </c>
    </row>
    <row r="332" spans="1:7" ht="15">
      <c r="A332" s="94">
        <v>652</v>
      </c>
      <c r="B332" s="181" t="s">
        <v>43</v>
      </c>
      <c r="C332" s="248">
        <v>20588</v>
      </c>
      <c r="D332" s="16">
        <v>225000</v>
      </c>
      <c r="E332" s="16">
        <v>224749.1</v>
      </c>
      <c r="F332" s="170">
        <f t="shared" si="26"/>
        <v>1091.6509617252768</v>
      </c>
      <c r="G332" s="170">
        <f t="shared" si="27"/>
        <v>99.88848888888889</v>
      </c>
    </row>
    <row r="333" spans="1:7" ht="15">
      <c r="A333" s="94">
        <v>652</v>
      </c>
      <c r="B333" s="181" t="s">
        <v>606</v>
      </c>
      <c r="C333" s="248">
        <v>6000</v>
      </c>
      <c r="D333" s="16">
        <v>6000</v>
      </c>
      <c r="E333" s="16">
        <v>6000</v>
      </c>
      <c r="F333" s="170">
        <f t="shared" si="26"/>
        <v>100</v>
      </c>
      <c r="G333" s="170">
        <f t="shared" si="27"/>
        <v>100</v>
      </c>
    </row>
    <row r="334" spans="1:7" ht="15">
      <c r="A334" s="94">
        <v>652</v>
      </c>
      <c r="B334" s="181" t="s">
        <v>450</v>
      </c>
      <c r="C334" s="248">
        <v>1034</v>
      </c>
      <c r="D334" s="16">
        <v>1100</v>
      </c>
      <c r="E334" s="16">
        <v>1008</v>
      </c>
      <c r="F334" s="170">
        <f t="shared" si="26"/>
        <v>97.48549323017409</v>
      </c>
      <c r="G334" s="170">
        <f t="shared" si="27"/>
        <v>91.63636363636364</v>
      </c>
    </row>
    <row r="335" spans="1:7" ht="15">
      <c r="A335" s="94">
        <v>653</v>
      </c>
      <c r="B335" s="181" t="s">
        <v>45</v>
      </c>
      <c r="C335" s="248">
        <v>2550</v>
      </c>
      <c r="D335" s="16">
        <v>2800</v>
      </c>
      <c r="E335" s="16">
        <v>2969.92</v>
      </c>
      <c r="F335" s="170">
        <f t="shared" si="26"/>
        <v>116.46745098039216</v>
      </c>
      <c r="G335" s="170">
        <f t="shared" si="27"/>
        <v>106.06857142857142</v>
      </c>
    </row>
    <row r="336" spans="1:7" ht="15">
      <c r="A336" s="94">
        <v>653</v>
      </c>
      <c r="B336" s="181" t="s">
        <v>46</v>
      </c>
      <c r="C336" s="248">
        <v>437332</v>
      </c>
      <c r="D336" s="16">
        <v>400000</v>
      </c>
      <c r="E336" s="16">
        <v>422153.21</v>
      </c>
      <c r="F336" s="170">
        <f t="shared" si="26"/>
        <v>96.52922950984608</v>
      </c>
      <c r="G336" s="170">
        <f t="shared" si="27"/>
        <v>105.5383025</v>
      </c>
    </row>
    <row r="337" spans="1:7" ht="15">
      <c r="A337" s="99">
        <v>66</v>
      </c>
      <c r="B337" s="180" t="s">
        <v>382</v>
      </c>
      <c r="C337" s="100">
        <f>SUM(C338:C343)</f>
        <v>81070</v>
      </c>
      <c r="D337" s="100">
        <f>SUM(D338:D343)</f>
        <v>75920</v>
      </c>
      <c r="E337" s="100">
        <f>SUM(E338:E343)</f>
        <v>88570</v>
      </c>
      <c r="F337" s="170">
        <f t="shared" si="26"/>
        <v>109.25126433945974</v>
      </c>
      <c r="G337" s="170">
        <f t="shared" si="27"/>
        <v>116.6622760800843</v>
      </c>
    </row>
    <row r="338" spans="1:7" ht="15">
      <c r="A338" s="95">
        <v>661</v>
      </c>
      <c r="B338" s="181" t="s">
        <v>473</v>
      </c>
      <c r="C338" s="16">
        <v>33920</v>
      </c>
      <c r="D338" s="16">
        <v>33920</v>
      </c>
      <c r="E338" s="16">
        <v>33920</v>
      </c>
      <c r="F338" s="170">
        <f t="shared" si="26"/>
        <v>100</v>
      </c>
      <c r="G338" s="170">
        <f t="shared" si="27"/>
        <v>100</v>
      </c>
    </row>
    <row r="339" spans="1:7" ht="15">
      <c r="A339" s="95">
        <v>661</v>
      </c>
      <c r="B339" s="253" t="s">
        <v>379</v>
      </c>
      <c r="C339" s="291">
        <v>39600</v>
      </c>
      <c r="D339" s="16">
        <v>35000</v>
      </c>
      <c r="E339" s="16">
        <v>44050</v>
      </c>
      <c r="F339" s="170">
        <f t="shared" si="26"/>
        <v>111.23737373737374</v>
      </c>
      <c r="G339" s="170">
        <f t="shared" si="27"/>
        <v>125.85714285714286</v>
      </c>
    </row>
    <row r="340" spans="1:7" ht="15">
      <c r="A340" s="95">
        <v>661</v>
      </c>
      <c r="B340" s="254" t="s">
        <v>380</v>
      </c>
      <c r="C340" s="291">
        <v>0</v>
      </c>
      <c r="D340" s="16">
        <v>2000</v>
      </c>
      <c r="E340" s="16">
        <v>3450</v>
      </c>
      <c r="F340" s="170" t="e">
        <f t="shared" si="26"/>
        <v>#DIV/0!</v>
      </c>
      <c r="G340" s="170">
        <f t="shared" si="27"/>
        <v>172.5</v>
      </c>
    </row>
    <row r="341" spans="1:7" ht="15">
      <c r="A341" s="95">
        <v>661</v>
      </c>
      <c r="B341" s="254" t="s">
        <v>381</v>
      </c>
      <c r="C341" s="291">
        <v>2500</v>
      </c>
      <c r="D341" s="16">
        <v>2000</v>
      </c>
      <c r="E341" s="16">
        <v>3550</v>
      </c>
      <c r="F341" s="170">
        <f t="shared" si="26"/>
        <v>142</v>
      </c>
      <c r="G341" s="170">
        <f t="shared" si="27"/>
        <v>177.5</v>
      </c>
    </row>
    <row r="342" spans="1:7" ht="15">
      <c r="A342" s="95">
        <v>661</v>
      </c>
      <c r="B342" s="254" t="s">
        <v>695</v>
      </c>
      <c r="C342" s="291">
        <v>5050</v>
      </c>
      <c r="D342" s="16">
        <v>1000</v>
      </c>
      <c r="E342" s="16">
        <v>1600</v>
      </c>
      <c r="F342" s="170">
        <f t="shared" si="26"/>
        <v>31.683168316831683</v>
      </c>
      <c r="G342" s="170">
        <f t="shared" si="27"/>
        <v>160</v>
      </c>
    </row>
    <row r="343" spans="1:7" ht="15">
      <c r="A343" s="361">
        <v>663</v>
      </c>
      <c r="B343" s="254" t="s">
        <v>607</v>
      </c>
      <c r="C343" s="291">
        <v>0</v>
      </c>
      <c r="D343" s="16">
        <v>2000</v>
      </c>
      <c r="E343" s="16">
        <v>2000</v>
      </c>
      <c r="F343" s="170" t="e">
        <f t="shared" si="26"/>
        <v>#DIV/0!</v>
      </c>
      <c r="G343" s="170">
        <f t="shared" si="27"/>
        <v>100</v>
      </c>
    </row>
    <row r="344" spans="1:7" ht="15">
      <c r="A344" s="99">
        <v>68</v>
      </c>
      <c r="B344" s="180" t="s">
        <v>165</v>
      </c>
      <c r="C344" s="100">
        <f>SUM(C345+C346)</f>
        <v>0</v>
      </c>
      <c r="D344" s="100">
        <f>SUM(D345+D346)</f>
        <v>40500</v>
      </c>
      <c r="E344" s="100">
        <f>SUM(E345+E346)</f>
        <v>40100.04</v>
      </c>
      <c r="F344" s="170" t="e">
        <f t="shared" si="26"/>
        <v>#DIV/0!</v>
      </c>
      <c r="G344" s="170">
        <f t="shared" si="27"/>
        <v>99.01244444444444</v>
      </c>
    </row>
    <row r="345" spans="1:7" ht="15">
      <c r="A345" s="345">
        <v>681</v>
      </c>
      <c r="B345" s="181" t="s">
        <v>584</v>
      </c>
      <c r="C345" s="171">
        <v>0</v>
      </c>
      <c r="D345" s="171">
        <v>40000</v>
      </c>
      <c r="E345" s="171">
        <v>40000.04</v>
      </c>
      <c r="F345" s="170" t="e">
        <f t="shared" si="26"/>
        <v>#DIV/0!</v>
      </c>
      <c r="G345" s="170">
        <f t="shared" si="27"/>
        <v>100.00009999999999</v>
      </c>
    </row>
    <row r="346" spans="1:7" ht="15">
      <c r="A346" s="95">
        <v>681</v>
      </c>
      <c r="B346" s="181" t="s">
        <v>541</v>
      </c>
      <c r="C346" s="16">
        <v>0</v>
      </c>
      <c r="D346" s="16">
        <v>500</v>
      </c>
      <c r="E346" s="16">
        <v>100</v>
      </c>
      <c r="F346" s="170" t="e">
        <f t="shared" si="26"/>
        <v>#DIV/0!</v>
      </c>
      <c r="G346" s="170">
        <f t="shared" si="27"/>
        <v>20</v>
      </c>
    </row>
    <row r="347" spans="1:7" ht="15">
      <c r="A347" s="97">
        <v>7</v>
      </c>
      <c r="B347" s="179" t="s">
        <v>48</v>
      </c>
      <c r="C347" s="101">
        <f>SUM(C348+C350)</f>
        <v>312730</v>
      </c>
      <c r="D347" s="101">
        <f>SUM(D348+D350)</f>
        <v>360000</v>
      </c>
      <c r="E347" s="101">
        <f>SUM(E348+E350)</f>
        <v>264381.32</v>
      </c>
      <c r="F347" s="170">
        <f t="shared" si="26"/>
        <v>84.53980110638571</v>
      </c>
      <c r="G347" s="170">
        <f t="shared" si="27"/>
        <v>73.43925555555556</v>
      </c>
    </row>
    <row r="348" spans="1:7" ht="15">
      <c r="A348" s="99">
        <v>71</v>
      </c>
      <c r="B348" s="180" t="s">
        <v>166</v>
      </c>
      <c r="C348" s="100">
        <f>SUM(C349)</f>
        <v>251230</v>
      </c>
      <c r="D348" s="100">
        <f>SUM(D349)</f>
        <v>360000</v>
      </c>
      <c r="E348" s="100">
        <f>SUM(E349)</f>
        <v>264381.32</v>
      </c>
      <c r="F348" s="170">
        <f t="shared" si="26"/>
        <v>105.23477291724714</v>
      </c>
      <c r="G348" s="170">
        <f t="shared" si="27"/>
        <v>73.43925555555556</v>
      </c>
    </row>
    <row r="349" spans="1:7" ht="15">
      <c r="A349" s="94">
        <v>711</v>
      </c>
      <c r="B349" s="181" t="s">
        <v>167</v>
      </c>
      <c r="C349" s="16">
        <v>251230</v>
      </c>
      <c r="D349" s="16">
        <v>360000</v>
      </c>
      <c r="E349" s="16">
        <v>264381.32</v>
      </c>
      <c r="F349" s="170">
        <f t="shared" si="26"/>
        <v>105.23477291724714</v>
      </c>
      <c r="G349" s="170">
        <f t="shared" si="27"/>
        <v>73.43925555555556</v>
      </c>
    </row>
    <row r="350" spans="1:7" ht="15">
      <c r="A350" s="99">
        <v>72</v>
      </c>
      <c r="B350" s="180" t="s">
        <v>406</v>
      </c>
      <c r="C350" s="100">
        <f>SUM(C351+C352)</f>
        <v>61500</v>
      </c>
      <c r="D350" s="100">
        <f>SUM(D351)</f>
        <v>0</v>
      </c>
      <c r="E350" s="100">
        <f>SUM(E351)</f>
        <v>0</v>
      </c>
      <c r="F350" s="170">
        <f aca="true" t="shared" si="28" ref="F350:F360">E350/C350*100</f>
        <v>0</v>
      </c>
      <c r="G350" s="170" t="e">
        <f aca="true" t="shared" si="29" ref="G350:G360">E350/D350*100</f>
        <v>#DIV/0!</v>
      </c>
    </row>
    <row r="351" spans="1:7" ht="15">
      <c r="A351" s="94">
        <v>722</v>
      </c>
      <c r="B351" s="181" t="s">
        <v>560</v>
      </c>
      <c r="C351" s="16">
        <v>24000</v>
      </c>
      <c r="D351" s="16">
        <v>0</v>
      </c>
      <c r="E351" s="16">
        <v>0</v>
      </c>
      <c r="F351" s="170">
        <f t="shared" si="28"/>
        <v>0</v>
      </c>
      <c r="G351" s="170" t="e">
        <f t="shared" si="29"/>
        <v>#DIV/0!</v>
      </c>
    </row>
    <row r="352" spans="1:7" ht="15">
      <c r="A352" s="94">
        <v>722</v>
      </c>
      <c r="B352" s="181" t="s">
        <v>631</v>
      </c>
      <c r="C352" s="16">
        <v>37500</v>
      </c>
      <c r="D352" s="16">
        <v>0</v>
      </c>
      <c r="E352" s="16">
        <v>0</v>
      </c>
      <c r="F352" s="170"/>
      <c r="G352" s="170"/>
    </row>
    <row r="353" spans="1:7" ht="15">
      <c r="A353" s="96">
        <v>8</v>
      </c>
      <c r="B353" s="179" t="s">
        <v>168</v>
      </c>
      <c r="C353" s="101">
        <f aca="true" t="shared" si="30" ref="C353:E354">SUM(C354)</f>
        <v>158180</v>
      </c>
      <c r="D353" s="101">
        <f t="shared" si="30"/>
        <v>115000</v>
      </c>
      <c r="E353" s="101">
        <f t="shared" si="30"/>
        <v>96012.43</v>
      </c>
      <c r="F353" s="170">
        <f t="shared" si="28"/>
        <v>60.698210898975844</v>
      </c>
      <c r="G353" s="170">
        <f t="shared" si="29"/>
        <v>83.48906956521739</v>
      </c>
    </row>
    <row r="354" spans="1:7" ht="15">
      <c r="A354" s="98">
        <v>84</v>
      </c>
      <c r="B354" s="180" t="s">
        <v>53</v>
      </c>
      <c r="C354" s="100">
        <f t="shared" si="30"/>
        <v>158180</v>
      </c>
      <c r="D354" s="100">
        <f t="shared" si="30"/>
        <v>115000</v>
      </c>
      <c r="E354" s="100">
        <f t="shared" si="30"/>
        <v>96012.43</v>
      </c>
      <c r="F354" s="170">
        <f t="shared" si="28"/>
        <v>60.698210898975844</v>
      </c>
      <c r="G354" s="170">
        <f t="shared" si="29"/>
        <v>83.48906956521739</v>
      </c>
    </row>
    <row r="355" spans="1:7" ht="15">
      <c r="A355" s="95">
        <v>847</v>
      </c>
      <c r="B355" s="229" t="s">
        <v>585</v>
      </c>
      <c r="C355" s="16">
        <v>158180</v>
      </c>
      <c r="D355" s="16">
        <v>115000</v>
      </c>
      <c r="E355" s="16">
        <v>96012.43</v>
      </c>
      <c r="F355" s="170">
        <f t="shared" si="28"/>
        <v>60.698210898975844</v>
      </c>
      <c r="G355" s="170">
        <f t="shared" si="29"/>
        <v>83.48906956521739</v>
      </c>
    </row>
    <row r="356" spans="1:7" ht="15">
      <c r="A356" s="97">
        <v>9</v>
      </c>
      <c r="B356" s="179" t="s">
        <v>169</v>
      </c>
      <c r="C356" s="101">
        <f aca="true" t="shared" si="31" ref="C356:E357">SUM(C357)</f>
        <v>0</v>
      </c>
      <c r="D356" s="101">
        <f t="shared" si="31"/>
        <v>0</v>
      </c>
      <c r="E356" s="101">
        <f t="shared" si="31"/>
        <v>0</v>
      </c>
      <c r="F356" s="170" t="e">
        <f t="shared" si="28"/>
        <v>#DIV/0!</v>
      </c>
      <c r="G356" s="170" t="e">
        <f t="shared" si="29"/>
        <v>#DIV/0!</v>
      </c>
    </row>
    <row r="357" spans="1:7" ht="15">
      <c r="A357" s="99">
        <v>92</v>
      </c>
      <c r="B357" s="180" t="s">
        <v>384</v>
      </c>
      <c r="C357" s="100">
        <f t="shared" si="31"/>
        <v>0</v>
      </c>
      <c r="D357" s="100">
        <f t="shared" si="31"/>
        <v>0</v>
      </c>
      <c r="E357" s="100">
        <f t="shared" si="31"/>
        <v>0</v>
      </c>
      <c r="F357" s="170" t="e">
        <f t="shared" si="28"/>
        <v>#DIV/0!</v>
      </c>
      <c r="G357" s="170" t="e">
        <f t="shared" si="29"/>
        <v>#DIV/0!</v>
      </c>
    </row>
    <row r="358" spans="1:7" ht="15">
      <c r="A358" s="313"/>
      <c r="B358" s="312" t="s">
        <v>385</v>
      </c>
      <c r="C358" s="314"/>
      <c r="D358" s="315">
        <v>0</v>
      </c>
      <c r="E358" s="314"/>
      <c r="F358" s="306" t="e">
        <f t="shared" si="28"/>
        <v>#DIV/0!</v>
      </c>
      <c r="G358" s="306" t="e">
        <f t="shared" si="29"/>
        <v>#DIV/0!</v>
      </c>
    </row>
    <row r="359" spans="1:7" ht="15.75" thickBot="1">
      <c r="A359" s="1"/>
      <c r="B359" s="1"/>
      <c r="C359" s="1"/>
      <c r="D359" s="1"/>
      <c r="E359" s="1"/>
      <c r="F359" s="170" t="e">
        <f t="shared" si="28"/>
        <v>#DIV/0!</v>
      </c>
      <c r="G359" s="170" t="e">
        <f t="shared" si="29"/>
        <v>#DIV/0!</v>
      </c>
    </row>
    <row r="360" spans="1:7" ht="15.75" thickBot="1">
      <c r="A360" s="387" t="s">
        <v>55</v>
      </c>
      <c r="B360" s="388"/>
      <c r="C360" s="149" t="e">
        <f>SUM(C363+C747+C755)</f>
        <v>#REF!</v>
      </c>
      <c r="D360" s="149" t="e">
        <f>SUM(D363+D747+D755)</f>
        <v>#REF!</v>
      </c>
      <c r="E360" s="149" t="e">
        <f>SUM(E363+E747+E755)</f>
        <v>#REF!</v>
      </c>
      <c r="F360" s="170" t="e">
        <f t="shared" si="28"/>
        <v>#REF!</v>
      </c>
      <c r="G360" s="170" t="e">
        <f t="shared" si="29"/>
        <v>#REF!</v>
      </c>
    </row>
    <row r="361" spans="1:7" ht="15.75" thickBot="1">
      <c r="A361" s="1"/>
      <c r="B361" s="1"/>
      <c r="C361" s="1"/>
      <c r="D361" s="1"/>
      <c r="E361" s="1"/>
      <c r="F361" s="266"/>
      <c r="G361" s="266"/>
    </row>
    <row r="362" spans="1:7" ht="60.75" thickBot="1">
      <c r="A362" s="102" t="s">
        <v>19</v>
      </c>
      <c r="B362" s="103" t="s">
        <v>56</v>
      </c>
      <c r="C362" s="161" t="s">
        <v>624</v>
      </c>
      <c r="D362" s="161" t="s">
        <v>641</v>
      </c>
      <c r="E362" s="73" t="s">
        <v>642</v>
      </c>
      <c r="F362" s="276" t="s">
        <v>567</v>
      </c>
      <c r="G362" s="276" t="s">
        <v>568</v>
      </c>
    </row>
    <row r="363" spans="1:7" ht="15">
      <c r="A363" s="138" t="s">
        <v>170</v>
      </c>
      <c r="B363" s="139"/>
      <c r="C363" s="140" t="e">
        <f>SUM(C364+C439+C458+C521+C539+C550+C576+C590+C600+C611+C699+C741)</f>
        <v>#REF!</v>
      </c>
      <c r="D363" s="140" t="e">
        <f>SUM(D364+D439+D458+D521+D539+D550+D576+D590+D600+D611+D699+D741)</f>
        <v>#REF!</v>
      </c>
      <c r="E363" s="140" t="e">
        <f>SUM(E364+E439+E458+E521+E539+E550+E576+E590+E600+E611+E699+E741)</f>
        <v>#REF!</v>
      </c>
      <c r="F363" s="170" t="e">
        <f aca="true" t="shared" si="32" ref="F363:F423">E363/C363*100</f>
        <v>#REF!</v>
      </c>
      <c r="G363" s="170" t="e">
        <f aca="true" t="shared" si="33" ref="G363:G423">E363/D363*100</f>
        <v>#REF!</v>
      </c>
    </row>
    <row r="364" spans="1:7" ht="15">
      <c r="A364" s="117" t="s">
        <v>171</v>
      </c>
      <c r="B364" s="137"/>
      <c r="C364" s="141">
        <f aca="true" t="shared" si="34" ref="C364:E365">SUM(C365)</f>
        <v>726506</v>
      </c>
      <c r="D364" s="141">
        <f t="shared" si="34"/>
        <v>784989</v>
      </c>
      <c r="E364" s="141">
        <f t="shared" si="34"/>
        <v>705417.21</v>
      </c>
      <c r="F364" s="170">
        <f t="shared" si="32"/>
        <v>97.09723113091977</v>
      </c>
      <c r="G364" s="170">
        <f t="shared" si="33"/>
        <v>89.86332419944738</v>
      </c>
    </row>
    <row r="365" spans="1:7" ht="15">
      <c r="A365" s="121" t="s">
        <v>172</v>
      </c>
      <c r="B365" s="136"/>
      <c r="C365" s="142">
        <f t="shared" si="34"/>
        <v>726506</v>
      </c>
      <c r="D365" s="142">
        <f t="shared" si="34"/>
        <v>784989</v>
      </c>
      <c r="E365" s="142">
        <f t="shared" si="34"/>
        <v>705417.21</v>
      </c>
      <c r="F365" s="170">
        <f t="shared" si="32"/>
        <v>97.09723113091977</v>
      </c>
      <c r="G365" s="170">
        <f t="shared" si="33"/>
        <v>89.86332419944738</v>
      </c>
    </row>
    <row r="366" spans="1:7" ht="15">
      <c r="A366" s="119" t="s">
        <v>173</v>
      </c>
      <c r="B366" s="135"/>
      <c r="C366" s="143">
        <f>SUM(C367+C422)</f>
        <v>726506</v>
      </c>
      <c r="D366" s="143">
        <f>SUM(D367+D422)</f>
        <v>784989</v>
      </c>
      <c r="E366" s="143">
        <f>SUM(E367+E422)</f>
        <v>705417.21</v>
      </c>
      <c r="F366" s="170">
        <f t="shared" si="32"/>
        <v>97.09723113091977</v>
      </c>
      <c r="G366" s="170">
        <f t="shared" si="33"/>
        <v>89.86332419944738</v>
      </c>
    </row>
    <row r="367" spans="1:7" ht="15">
      <c r="A367" s="107" t="s">
        <v>174</v>
      </c>
      <c r="B367" s="106"/>
      <c r="C367" s="144">
        <f>SUM(C368+C369+C370+C371+C376+C387+C409+C411)</f>
        <v>713706</v>
      </c>
      <c r="D367" s="144">
        <f>SUM(D368+D369+D370+D371+D376+D387+D409+D411)</f>
        <v>732552</v>
      </c>
      <c r="E367" s="144">
        <f>SUM(E368+E369+E370+E371+E376+E387+E409+E411)</f>
        <v>652980.96</v>
      </c>
      <c r="F367" s="170">
        <f t="shared" si="32"/>
        <v>91.49158897361099</v>
      </c>
      <c r="G367" s="170">
        <f t="shared" si="33"/>
        <v>89.1378304884841</v>
      </c>
    </row>
    <row r="368" spans="1:7" ht="15">
      <c r="A368" s="113">
        <v>311</v>
      </c>
      <c r="B368" s="182" t="s">
        <v>59</v>
      </c>
      <c r="C368" s="76">
        <v>223183</v>
      </c>
      <c r="D368" s="76">
        <v>222790</v>
      </c>
      <c r="E368" s="76">
        <v>222789.13</v>
      </c>
      <c r="F368" s="170">
        <f t="shared" si="32"/>
        <v>99.82352150477412</v>
      </c>
      <c r="G368" s="170">
        <f t="shared" si="33"/>
        <v>99.99960949773329</v>
      </c>
    </row>
    <row r="369" spans="1:7" ht="15">
      <c r="A369" s="113">
        <v>312</v>
      </c>
      <c r="B369" s="208" t="s">
        <v>60</v>
      </c>
      <c r="C369" s="76">
        <v>24000</v>
      </c>
      <c r="D369" s="76">
        <v>26000</v>
      </c>
      <c r="E369" s="76">
        <v>26000</v>
      </c>
      <c r="F369" s="170">
        <f t="shared" si="32"/>
        <v>108.33333333333333</v>
      </c>
      <c r="G369" s="170">
        <f t="shared" si="33"/>
        <v>100</v>
      </c>
    </row>
    <row r="370" spans="1:7" ht="15">
      <c r="A370" s="113">
        <v>313</v>
      </c>
      <c r="B370" s="208" t="s">
        <v>61</v>
      </c>
      <c r="C370" s="76">
        <v>36826</v>
      </c>
      <c r="D370" s="76">
        <v>36761</v>
      </c>
      <c r="E370" s="76">
        <v>36760.86</v>
      </c>
      <c r="F370" s="170">
        <f>E370/C370*100</f>
        <v>99.82311410416554</v>
      </c>
      <c r="G370" s="170">
        <f t="shared" si="33"/>
        <v>99.99961916161149</v>
      </c>
    </row>
    <row r="371" spans="1:7" ht="15">
      <c r="A371" s="113">
        <v>321</v>
      </c>
      <c r="B371" s="208" t="s">
        <v>63</v>
      </c>
      <c r="C371" s="76">
        <f>SUM(C372:C375)</f>
        <v>8727</v>
      </c>
      <c r="D371" s="76">
        <f>SUM(D372:D375)</f>
        <v>17476</v>
      </c>
      <c r="E371" s="76">
        <f>SUM(E372:E375)</f>
        <v>13465.4</v>
      </c>
      <c r="F371" s="170">
        <f t="shared" si="32"/>
        <v>154.2958634123983</v>
      </c>
      <c r="G371" s="170">
        <f t="shared" si="33"/>
        <v>77.05081254291599</v>
      </c>
    </row>
    <row r="372" spans="1:7" ht="15">
      <c r="A372" s="110">
        <v>321</v>
      </c>
      <c r="B372" s="217" t="s">
        <v>64</v>
      </c>
      <c r="C372" s="16">
        <v>2203</v>
      </c>
      <c r="D372" s="16">
        <v>4700</v>
      </c>
      <c r="E372" s="171">
        <v>3987.4</v>
      </c>
      <c r="F372" s="170">
        <f t="shared" si="32"/>
        <v>180.99863822060826</v>
      </c>
      <c r="G372" s="170">
        <f t="shared" si="33"/>
        <v>84.83829787234043</v>
      </c>
    </row>
    <row r="373" spans="1:7" ht="15">
      <c r="A373" s="110">
        <v>321</v>
      </c>
      <c r="B373" s="217" t="s">
        <v>175</v>
      </c>
      <c r="C373" s="171">
        <v>0</v>
      </c>
      <c r="D373" s="171">
        <v>3172</v>
      </c>
      <c r="E373" s="171">
        <v>3172</v>
      </c>
      <c r="F373" s="170" t="e">
        <f t="shared" si="32"/>
        <v>#DIV/0!</v>
      </c>
      <c r="G373" s="170">
        <f t="shared" si="33"/>
        <v>100</v>
      </c>
    </row>
    <row r="374" spans="1:7" ht="15">
      <c r="A374" s="110">
        <v>321</v>
      </c>
      <c r="B374" s="217" t="s">
        <v>176</v>
      </c>
      <c r="C374" s="171">
        <v>3788</v>
      </c>
      <c r="D374" s="171">
        <v>5500</v>
      </c>
      <c r="E374" s="171">
        <v>3570</v>
      </c>
      <c r="F374" s="170">
        <f>E374/C374*100</f>
        <v>94.24498416050686</v>
      </c>
      <c r="G374" s="170">
        <f>E374/D374*100</f>
        <v>64.9090909090909</v>
      </c>
    </row>
    <row r="375" spans="1:7" ht="15">
      <c r="A375" s="110">
        <v>321</v>
      </c>
      <c r="B375" s="217" t="s">
        <v>505</v>
      </c>
      <c r="C375" s="171">
        <v>2736</v>
      </c>
      <c r="D375" s="171">
        <v>4104</v>
      </c>
      <c r="E375" s="171">
        <v>2736</v>
      </c>
      <c r="F375" s="170">
        <f t="shared" si="32"/>
        <v>100</v>
      </c>
      <c r="G375" s="170">
        <f t="shared" si="33"/>
        <v>66.66666666666666</v>
      </c>
    </row>
    <row r="376" spans="1:7" ht="15">
      <c r="A376" s="113">
        <v>322</v>
      </c>
      <c r="B376" s="208" t="s">
        <v>66</v>
      </c>
      <c r="C376" s="76">
        <f>SUM(C377:C386)</f>
        <v>93587</v>
      </c>
      <c r="D376" s="76">
        <f>SUM(D377:D386)</f>
        <v>95200</v>
      </c>
      <c r="E376" s="76">
        <f>SUM(E377:E386)</f>
        <v>70880.98999999999</v>
      </c>
      <c r="F376" s="170">
        <f t="shared" si="32"/>
        <v>75.7380725955528</v>
      </c>
      <c r="G376" s="170">
        <f t="shared" si="33"/>
        <v>74.45482142857142</v>
      </c>
    </row>
    <row r="377" spans="1:7" ht="15">
      <c r="A377" s="110">
        <v>322</v>
      </c>
      <c r="B377" s="217" t="s">
        <v>177</v>
      </c>
      <c r="C377" s="16">
        <v>3881</v>
      </c>
      <c r="D377" s="16">
        <v>5500</v>
      </c>
      <c r="E377" s="171">
        <v>4515.25</v>
      </c>
      <c r="F377" s="170">
        <f t="shared" si="32"/>
        <v>116.3424375161041</v>
      </c>
      <c r="G377" s="170">
        <f t="shared" si="33"/>
        <v>82.09545454545454</v>
      </c>
    </row>
    <row r="378" spans="1:7" ht="15">
      <c r="A378" s="110">
        <v>322</v>
      </c>
      <c r="B378" s="217" t="s">
        <v>178</v>
      </c>
      <c r="C378" s="171">
        <v>389</v>
      </c>
      <c r="D378" s="171">
        <v>500</v>
      </c>
      <c r="E378" s="171">
        <v>360.42</v>
      </c>
      <c r="F378" s="170">
        <f t="shared" si="32"/>
        <v>92.65295629820052</v>
      </c>
      <c r="G378" s="170">
        <f t="shared" si="33"/>
        <v>72.084</v>
      </c>
    </row>
    <row r="379" spans="1:7" ht="15">
      <c r="A379" s="110">
        <v>322</v>
      </c>
      <c r="B379" s="217" t="s">
        <v>179</v>
      </c>
      <c r="C379" s="16">
        <v>6146</v>
      </c>
      <c r="D379" s="16">
        <v>19000</v>
      </c>
      <c r="E379" s="171">
        <v>13613.61</v>
      </c>
      <c r="F379" s="170">
        <f t="shared" si="32"/>
        <v>221.50357956394404</v>
      </c>
      <c r="G379" s="170">
        <f t="shared" si="33"/>
        <v>71.65057894736843</v>
      </c>
    </row>
    <row r="380" spans="1:7" ht="15">
      <c r="A380" s="110">
        <v>322</v>
      </c>
      <c r="B380" s="304" t="s">
        <v>180</v>
      </c>
      <c r="C380" s="305">
        <v>24768</v>
      </c>
      <c r="D380" s="305">
        <v>24000</v>
      </c>
      <c r="E380" s="306">
        <v>18528.18</v>
      </c>
      <c r="F380" s="306">
        <f t="shared" si="32"/>
        <v>74.80692829457365</v>
      </c>
      <c r="G380" s="306">
        <f t="shared" si="33"/>
        <v>77.20075</v>
      </c>
    </row>
    <row r="381" spans="1:7" ht="15">
      <c r="A381" s="110">
        <v>322</v>
      </c>
      <c r="B381" s="217" t="s">
        <v>181</v>
      </c>
      <c r="C381" s="16">
        <v>5054</v>
      </c>
      <c r="D381" s="16">
        <v>3000</v>
      </c>
      <c r="E381" s="171">
        <v>776.27</v>
      </c>
      <c r="F381" s="170">
        <f t="shared" si="32"/>
        <v>15.35951721408785</v>
      </c>
      <c r="G381" s="170">
        <f t="shared" si="33"/>
        <v>25.875666666666664</v>
      </c>
    </row>
    <row r="382" spans="1:7" ht="15">
      <c r="A382" s="110">
        <v>322</v>
      </c>
      <c r="B382" s="217" t="s">
        <v>182</v>
      </c>
      <c r="C382" s="16">
        <v>10864</v>
      </c>
      <c r="D382" s="16">
        <v>14000</v>
      </c>
      <c r="E382" s="171">
        <v>11659.18</v>
      </c>
      <c r="F382" s="170">
        <f t="shared" si="32"/>
        <v>107.31940353460972</v>
      </c>
      <c r="G382" s="170">
        <f t="shared" si="33"/>
        <v>83.27985714285715</v>
      </c>
    </row>
    <row r="383" spans="1:7" ht="15">
      <c r="A383" s="110">
        <v>322</v>
      </c>
      <c r="B383" s="217" t="s">
        <v>183</v>
      </c>
      <c r="C383" s="16">
        <v>5327</v>
      </c>
      <c r="D383" s="16">
        <v>6000</v>
      </c>
      <c r="E383" s="171">
        <v>5423</v>
      </c>
      <c r="F383" s="170">
        <f t="shared" si="32"/>
        <v>101.80214004129904</v>
      </c>
      <c r="G383" s="170">
        <f t="shared" si="33"/>
        <v>90.38333333333334</v>
      </c>
    </row>
    <row r="384" spans="1:7" ht="15">
      <c r="A384" s="110">
        <v>322</v>
      </c>
      <c r="B384" s="217" t="s">
        <v>586</v>
      </c>
      <c r="C384" s="16">
        <v>0</v>
      </c>
      <c r="D384" s="16">
        <v>3000</v>
      </c>
      <c r="E384" s="171">
        <v>0</v>
      </c>
      <c r="F384" s="170" t="e">
        <f t="shared" si="32"/>
        <v>#DIV/0!</v>
      </c>
      <c r="G384" s="170">
        <f t="shared" si="33"/>
        <v>0</v>
      </c>
    </row>
    <row r="385" spans="1:7" ht="15">
      <c r="A385" s="110">
        <v>322</v>
      </c>
      <c r="B385" s="217" t="s">
        <v>184</v>
      </c>
      <c r="C385" s="16">
        <v>37158</v>
      </c>
      <c r="D385" s="16">
        <v>16700</v>
      </c>
      <c r="E385" s="171">
        <v>13595.08</v>
      </c>
      <c r="F385" s="170">
        <f t="shared" si="32"/>
        <v>36.58722213251521</v>
      </c>
      <c r="G385" s="170">
        <f t="shared" si="33"/>
        <v>81.40766467065869</v>
      </c>
    </row>
    <row r="386" spans="1:7" ht="15">
      <c r="A386" s="110">
        <v>322</v>
      </c>
      <c r="B386" s="217" t="s">
        <v>185</v>
      </c>
      <c r="C386" s="16">
        <v>0</v>
      </c>
      <c r="D386" s="16">
        <v>3500</v>
      </c>
      <c r="E386" s="171">
        <v>2410</v>
      </c>
      <c r="F386" s="170" t="e">
        <f t="shared" si="32"/>
        <v>#DIV/0!</v>
      </c>
      <c r="G386" s="170">
        <f t="shared" si="33"/>
        <v>68.85714285714286</v>
      </c>
    </row>
    <row r="387" spans="1:7" ht="15">
      <c r="A387" s="113">
        <v>323</v>
      </c>
      <c r="B387" s="208" t="s">
        <v>71</v>
      </c>
      <c r="C387" s="76">
        <f>SUM(C388:C408)</f>
        <v>219466</v>
      </c>
      <c r="D387" s="76">
        <f>SUM(D388:D408)</f>
        <v>212500</v>
      </c>
      <c r="E387" s="76">
        <f>SUM(E388:E408)</f>
        <v>196599.1</v>
      </c>
      <c r="F387" s="170">
        <f t="shared" si="32"/>
        <v>89.58066397528547</v>
      </c>
      <c r="G387" s="170">
        <f t="shared" si="33"/>
        <v>92.51722352941177</v>
      </c>
    </row>
    <row r="388" spans="1:7" ht="15">
      <c r="A388" s="110">
        <v>323</v>
      </c>
      <c r="B388" s="217" t="s">
        <v>186</v>
      </c>
      <c r="C388" s="16">
        <v>12453</v>
      </c>
      <c r="D388" s="16">
        <v>15000</v>
      </c>
      <c r="E388" s="16">
        <v>13994.1</v>
      </c>
      <c r="F388" s="170">
        <f t="shared" si="32"/>
        <v>112.37533124548303</v>
      </c>
      <c r="G388" s="170">
        <f t="shared" si="33"/>
        <v>93.294</v>
      </c>
    </row>
    <row r="389" spans="1:7" ht="15">
      <c r="A389" s="110">
        <v>323</v>
      </c>
      <c r="B389" s="217" t="s">
        <v>187</v>
      </c>
      <c r="C389" s="16">
        <v>8487</v>
      </c>
      <c r="D389" s="16">
        <v>6000</v>
      </c>
      <c r="E389" s="16">
        <v>4943.72</v>
      </c>
      <c r="F389" s="170">
        <f t="shared" si="32"/>
        <v>58.25050076587722</v>
      </c>
      <c r="G389" s="170">
        <f t="shared" si="33"/>
        <v>82.39533333333334</v>
      </c>
    </row>
    <row r="390" spans="1:7" ht="15">
      <c r="A390" s="110">
        <v>323</v>
      </c>
      <c r="B390" s="217" t="s">
        <v>188</v>
      </c>
      <c r="C390" s="248">
        <v>6074</v>
      </c>
      <c r="D390" s="16">
        <v>100</v>
      </c>
      <c r="E390" s="16">
        <v>15</v>
      </c>
      <c r="F390" s="170">
        <f t="shared" si="32"/>
        <v>0.24695423114916037</v>
      </c>
      <c r="G390" s="170">
        <f t="shared" si="33"/>
        <v>15</v>
      </c>
    </row>
    <row r="391" spans="1:7" ht="15">
      <c r="A391" s="110">
        <v>323</v>
      </c>
      <c r="B391" s="217" t="s">
        <v>189</v>
      </c>
      <c r="C391" s="248">
        <v>1138</v>
      </c>
      <c r="D391" s="16">
        <v>1400</v>
      </c>
      <c r="E391" s="16">
        <v>1100.65</v>
      </c>
      <c r="F391" s="170">
        <f t="shared" si="32"/>
        <v>96.71792618629175</v>
      </c>
      <c r="G391" s="170">
        <f t="shared" si="33"/>
        <v>78.61785714285715</v>
      </c>
    </row>
    <row r="392" spans="1:7" ht="15">
      <c r="A392" s="110">
        <v>323</v>
      </c>
      <c r="B392" s="217" t="s">
        <v>190</v>
      </c>
      <c r="C392" s="248">
        <v>6504</v>
      </c>
      <c r="D392" s="16">
        <v>7000</v>
      </c>
      <c r="E392" s="16">
        <v>5766</v>
      </c>
      <c r="F392" s="170">
        <f t="shared" si="32"/>
        <v>88.65313653136532</v>
      </c>
      <c r="G392" s="170">
        <f t="shared" si="33"/>
        <v>82.37142857142857</v>
      </c>
    </row>
    <row r="393" spans="1:7" ht="15">
      <c r="A393" s="110">
        <v>323</v>
      </c>
      <c r="B393" s="217" t="s">
        <v>191</v>
      </c>
      <c r="C393" s="248">
        <v>28250</v>
      </c>
      <c r="D393" s="16">
        <v>1500</v>
      </c>
      <c r="E393" s="16">
        <v>1231.61</v>
      </c>
      <c r="F393" s="170">
        <f t="shared" si="32"/>
        <v>4.359681415929203</v>
      </c>
      <c r="G393" s="170">
        <f t="shared" si="33"/>
        <v>82.10733333333333</v>
      </c>
    </row>
    <row r="394" spans="1:7" ht="15">
      <c r="A394" s="110">
        <v>323</v>
      </c>
      <c r="B394" s="217" t="s">
        <v>192</v>
      </c>
      <c r="C394" s="248">
        <v>4069</v>
      </c>
      <c r="D394" s="16">
        <v>3500</v>
      </c>
      <c r="E394" s="16">
        <v>3261.91</v>
      </c>
      <c r="F394" s="170">
        <f t="shared" si="32"/>
        <v>80.16490538215777</v>
      </c>
      <c r="G394" s="170">
        <f t="shared" si="33"/>
        <v>93.19742857142856</v>
      </c>
    </row>
    <row r="395" spans="1:7" ht="15">
      <c r="A395" s="110">
        <v>323</v>
      </c>
      <c r="B395" s="217" t="s">
        <v>467</v>
      </c>
      <c r="C395" s="248">
        <v>10977</v>
      </c>
      <c r="D395" s="16">
        <v>4000</v>
      </c>
      <c r="E395" s="16">
        <v>3890</v>
      </c>
      <c r="F395" s="170">
        <f t="shared" si="32"/>
        <v>35.43773344265282</v>
      </c>
      <c r="G395" s="170">
        <f t="shared" si="33"/>
        <v>97.25</v>
      </c>
    </row>
    <row r="396" spans="1:7" ht="15">
      <c r="A396" s="110">
        <v>323</v>
      </c>
      <c r="B396" s="217" t="s">
        <v>193</v>
      </c>
      <c r="C396" s="248">
        <v>8300</v>
      </c>
      <c r="D396" s="16">
        <v>12500</v>
      </c>
      <c r="E396" s="16">
        <v>12231</v>
      </c>
      <c r="F396" s="170">
        <f t="shared" si="32"/>
        <v>147.36144578313252</v>
      </c>
      <c r="G396" s="170">
        <f t="shared" si="33"/>
        <v>97.848</v>
      </c>
    </row>
    <row r="397" spans="1:7" ht="15">
      <c r="A397" s="110">
        <v>323</v>
      </c>
      <c r="B397" s="217" t="s">
        <v>587</v>
      </c>
      <c r="C397" s="248">
        <v>3025</v>
      </c>
      <c r="D397" s="16">
        <v>0</v>
      </c>
      <c r="E397" s="16">
        <v>0</v>
      </c>
      <c r="F397" s="170">
        <f t="shared" si="32"/>
        <v>0</v>
      </c>
      <c r="G397" s="170" t="e">
        <f t="shared" si="33"/>
        <v>#DIV/0!</v>
      </c>
    </row>
    <row r="398" spans="1:7" ht="15">
      <c r="A398" s="110">
        <v>323</v>
      </c>
      <c r="B398" s="217" t="s">
        <v>194</v>
      </c>
      <c r="C398" s="248">
        <v>3166</v>
      </c>
      <c r="D398" s="16">
        <v>4000</v>
      </c>
      <c r="E398" s="16">
        <v>3862.49</v>
      </c>
      <c r="F398" s="170">
        <f t="shared" si="32"/>
        <v>121.99905243209095</v>
      </c>
      <c r="G398" s="170">
        <f t="shared" si="33"/>
        <v>96.56224999999999</v>
      </c>
    </row>
    <row r="399" spans="1:7" ht="15">
      <c r="A399" s="110">
        <v>323</v>
      </c>
      <c r="B399" s="217" t="s">
        <v>195</v>
      </c>
      <c r="C399" s="248">
        <v>5437</v>
      </c>
      <c r="D399" s="16">
        <v>8000</v>
      </c>
      <c r="E399" s="16">
        <v>7149.47</v>
      </c>
      <c r="F399" s="170">
        <f t="shared" si="32"/>
        <v>131.4965973882656</v>
      </c>
      <c r="G399" s="170">
        <f t="shared" si="33"/>
        <v>89.368375</v>
      </c>
    </row>
    <row r="400" spans="1:7" ht="15">
      <c r="A400" s="110">
        <v>323</v>
      </c>
      <c r="B400" s="217" t="s">
        <v>196</v>
      </c>
      <c r="C400" s="248">
        <v>0</v>
      </c>
      <c r="D400" s="16">
        <v>4000</v>
      </c>
      <c r="E400" s="16">
        <v>2721.54</v>
      </c>
      <c r="F400" s="170" t="e">
        <f t="shared" si="32"/>
        <v>#DIV/0!</v>
      </c>
      <c r="G400" s="170">
        <f t="shared" si="33"/>
        <v>68.0385</v>
      </c>
    </row>
    <row r="401" spans="1:7" ht="15">
      <c r="A401" s="110">
        <v>323</v>
      </c>
      <c r="B401" s="217" t="s">
        <v>509</v>
      </c>
      <c r="C401" s="248">
        <v>0</v>
      </c>
      <c r="D401" s="16">
        <v>17000</v>
      </c>
      <c r="E401" s="16">
        <v>15715.47</v>
      </c>
      <c r="F401" s="170" t="e">
        <f t="shared" si="32"/>
        <v>#DIV/0!</v>
      </c>
      <c r="G401" s="170">
        <f t="shared" si="33"/>
        <v>92.44394117647059</v>
      </c>
    </row>
    <row r="402" spans="1:7" ht="15">
      <c r="A402" s="110">
        <v>323</v>
      </c>
      <c r="B402" s="217" t="s">
        <v>197</v>
      </c>
      <c r="C402" s="248">
        <v>60988</v>
      </c>
      <c r="D402" s="16">
        <v>18000</v>
      </c>
      <c r="E402" s="16">
        <v>16937.5</v>
      </c>
      <c r="F402" s="170">
        <f t="shared" si="32"/>
        <v>27.77185675870663</v>
      </c>
      <c r="G402" s="170">
        <f t="shared" si="33"/>
        <v>94.09722222222221</v>
      </c>
    </row>
    <row r="403" spans="1:7" ht="15">
      <c r="A403" s="110">
        <v>323</v>
      </c>
      <c r="B403" s="217" t="s">
        <v>564</v>
      </c>
      <c r="C403" s="248">
        <v>26875</v>
      </c>
      <c r="D403" s="16">
        <v>71000</v>
      </c>
      <c r="E403" s="16">
        <v>68144.81</v>
      </c>
      <c r="F403" s="170">
        <f t="shared" si="32"/>
        <v>253.56208372093022</v>
      </c>
      <c r="G403" s="170">
        <f t="shared" si="33"/>
        <v>95.97860563380281</v>
      </c>
    </row>
    <row r="404" spans="1:7" ht="15">
      <c r="A404" s="110">
        <v>323</v>
      </c>
      <c r="B404" s="217" t="s">
        <v>78</v>
      </c>
      <c r="C404" s="248">
        <v>13838</v>
      </c>
      <c r="D404" s="16">
        <v>25500</v>
      </c>
      <c r="E404" s="16">
        <v>22562.5</v>
      </c>
      <c r="F404" s="170">
        <f t="shared" si="32"/>
        <v>163.04740569446452</v>
      </c>
      <c r="G404" s="170">
        <f t="shared" si="33"/>
        <v>88.48039215686273</v>
      </c>
    </row>
    <row r="405" spans="1:7" ht="15">
      <c r="A405" s="110">
        <v>323</v>
      </c>
      <c r="B405" s="217" t="s">
        <v>702</v>
      </c>
      <c r="C405" s="248">
        <v>9000</v>
      </c>
      <c r="D405" s="16">
        <v>11000</v>
      </c>
      <c r="E405" s="16">
        <v>10464</v>
      </c>
      <c r="F405" s="170">
        <f t="shared" si="32"/>
        <v>116.26666666666668</v>
      </c>
      <c r="G405" s="170">
        <f t="shared" si="33"/>
        <v>95.12727272727273</v>
      </c>
    </row>
    <row r="406" spans="1:7" ht="15">
      <c r="A406" s="110">
        <v>323</v>
      </c>
      <c r="B406" s="217" t="s">
        <v>198</v>
      </c>
      <c r="C406" s="248">
        <v>1112</v>
      </c>
      <c r="D406" s="16">
        <v>1100</v>
      </c>
      <c r="E406" s="16">
        <v>1012.33</v>
      </c>
      <c r="F406" s="170">
        <f t="shared" si="32"/>
        <v>91.03687050359713</v>
      </c>
      <c r="G406" s="170">
        <f t="shared" si="33"/>
        <v>92.03</v>
      </c>
    </row>
    <row r="407" spans="1:7" ht="15">
      <c r="A407" s="110">
        <v>323</v>
      </c>
      <c r="B407" s="217" t="s">
        <v>445</v>
      </c>
      <c r="C407" s="248">
        <v>1960</v>
      </c>
      <c r="D407" s="16">
        <v>1800</v>
      </c>
      <c r="E407" s="16">
        <v>1525</v>
      </c>
      <c r="F407" s="170">
        <f t="shared" si="32"/>
        <v>77.8061224489796</v>
      </c>
      <c r="G407" s="170">
        <f t="shared" si="33"/>
        <v>84.72222222222221</v>
      </c>
    </row>
    <row r="408" spans="1:7" ht="15">
      <c r="A408" s="110">
        <v>323</v>
      </c>
      <c r="B408" s="217" t="s">
        <v>415</v>
      </c>
      <c r="C408" s="248">
        <v>7813</v>
      </c>
      <c r="D408" s="16">
        <v>100</v>
      </c>
      <c r="E408" s="16">
        <v>70</v>
      </c>
      <c r="F408" s="170">
        <f t="shared" si="32"/>
        <v>0.8959426596697813</v>
      </c>
      <c r="G408" s="170">
        <f t="shared" si="33"/>
        <v>70</v>
      </c>
    </row>
    <row r="409" spans="1:7" ht="15">
      <c r="A409" s="113">
        <v>324</v>
      </c>
      <c r="B409" s="208" t="s">
        <v>416</v>
      </c>
      <c r="C409" s="76">
        <f>SUM(C410)</f>
        <v>0</v>
      </c>
      <c r="D409" s="76">
        <f>SUM(D410)</f>
        <v>0</v>
      </c>
      <c r="E409" s="76">
        <f>SUM(E410)</f>
        <v>0</v>
      </c>
      <c r="F409" s="170" t="e">
        <f t="shared" si="32"/>
        <v>#DIV/0!</v>
      </c>
      <c r="G409" s="170" t="e">
        <f t="shared" si="33"/>
        <v>#DIV/0!</v>
      </c>
    </row>
    <row r="410" spans="1:7" ht="15">
      <c r="A410" s="110">
        <v>324</v>
      </c>
      <c r="B410" s="217" t="s">
        <v>416</v>
      </c>
      <c r="C410" s="248">
        <v>0</v>
      </c>
      <c r="D410" s="16">
        <v>0</v>
      </c>
      <c r="E410" s="16">
        <v>0</v>
      </c>
      <c r="F410" s="170" t="e">
        <f t="shared" si="32"/>
        <v>#DIV/0!</v>
      </c>
      <c r="G410" s="170" t="e">
        <f t="shared" si="33"/>
        <v>#DIV/0!</v>
      </c>
    </row>
    <row r="411" spans="1:7" ht="15">
      <c r="A411" s="113">
        <v>329</v>
      </c>
      <c r="B411" s="208" t="s">
        <v>79</v>
      </c>
      <c r="C411" s="76">
        <f>SUM(C412:C421)</f>
        <v>107917</v>
      </c>
      <c r="D411" s="76">
        <f>SUM(D412:D421)</f>
        <v>121825</v>
      </c>
      <c r="E411" s="76">
        <f>SUM(E412:E421)</f>
        <v>86485.48000000001</v>
      </c>
      <c r="F411" s="170">
        <f t="shared" si="32"/>
        <v>80.14073778922692</v>
      </c>
      <c r="G411" s="170">
        <f t="shared" si="33"/>
        <v>70.99156987482044</v>
      </c>
    </row>
    <row r="412" spans="1:7" ht="15">
      <c r="A412" s="111">
        <v>329</v>
      </c>
      <c r="B412" s="217" t="s">
        <v>563</v>
      </c>
      <c r="C412" s="16">
        <v>1361</v>
      </c>
      <c r="D412" s="16">
        <v>10000</v>
      </c>
      <c r="E412" s="16">
        <v>4977.06</v>
      </c>
      <c r="F412" s="170">
        <f t="shared" si="32"/>
        <v>365.6914033798678</v>
      </c>
      <c r="G412" s="170">
        <f t="shared" si="33"/>
        <v>49.7706</v>
      </c>
    </row>
    <row r="413" spans="1:7" ht="15">
      <c r="A413" s="111">
        <v>329</v>
      </c>
      <c r="B413" s="217" t="s">
        <v>199</v>
      </c>
      <c r="C413" s="248">
        <v>1499</v>
      </c>
      <c r="D413" s="16">
        <v>1310</v>
      </c>
      <c r="E413" s="16">
        <v>1308.38</v>
      </c>
      <c r="F413" s="170">
        <f t="shared" si="32"/>
        <v>87.28352234823217</v>
      </c>
      <c r="G413" s="170">
        <f t="shared" si="33"/>
        <v>99.8763358778626</v>
      </c>
    </row>
    <row r="414" spans="1:7" ht="15">
      <c r="A414" s="111">
        <v>329</v>
      </c>
      <c r="B414" s="217" t="s">
        <v>562</v>
      </c>
      <c r="C414" s="248">
        <v>7912</v>
      </c>
      <c r="D414" s="16">
        <v>8000</v>
      </c>
      <c r="E414" s="16">
        <v>7911.75</v>
      </c>
      <c r="F414" s="170">
        <f t="shared" si="32"/>
        <v>99.99684024266936</v>
      </c>
      <c r="G414" s="170">
        <f t="shared" si="33"/>
        <v>98.896875</v>
      </c>
    </row>
    <row r="415" spans="1:7" ht="15">
      <c r="A415" s="111">
        <v>329</v>
      </c>
      <c r="B415" s="217" t="s">
        <v>510</v>
      </c>
      <c r="C415" s="248">
        <v>681</v>
      </c>
      <c r="D415" s="16">
        <v>900</v>
      </c>
      <c r="E415" s="16">
        <v>881.43</v>
      </c>
      <c r="F415" s="170">
        <f t="shared" si="32"/>
        <v>129.431718061674</v>
      </c>
      <c r="G415" s="170">
        <f t="shared" si="33"/>
        <v>97.93666666666667</v>
      </c>
    </row>
    <row r="416" spans="1:7" ht="15">
      <c r="A416" s="111">
        <v>329</v>
      </c>
      <c r="B416" s="217" t="s">
        <v>81</v>
      </c>
      <c r="C416" s="248">
        <v>16532</v>
      </c>
      <c r="D416" s="16">
        <v>22000</v>
      </c>
      <c r="E416" s="16">
        <v>14340.54</v>
      </c>
      <c r="F416" s="170">
        <f t="shared" si="32"/>
        <v>86.74413259133802</v>
      </c>
      <c r="G416" s="170">
        <f t="shared" si="33"/>
        <v>65.18427272727273</v>
      </c>
    </row>
    <row r="417" spans="1:7" ht="15">
      <c r="A417" s="111">
        <v>329</v>
      </c>
      <c r="B417" s="217" t="s">
        <v>82</v>
      </c>
      <c r="C417" s="248">
        <v>20000</v>
      </c>
      <c r="D417" s="16">
        <v>20240</v>
      </c>
      <c r="E417" s="16">
        <v>20000</v>
      </c>
      <c r="F417" s="170">
        <f t="shared" si="32"/>
        <v>100</v>
      </c>
      <c r="G417" s="170">
        <f t="shared" si="33"/>
        <v>98.81422924901186</v>
      </c>
    </row>
    <row r="418" spans="1:7" ht="15">
      <c r="A418" s="111">
        <v>329</v>
      </c>
      <c r="B418" s="217" t="s">
        <v>496</v>
      </c>
      <c r="C418" s="248">
        <v>48</v>
      </c>
      <c r="D418" s="16">
        <v>500</v>
      </c>
      <c r="E418" s="16">
        <v>47.5</v>
      </c>
      <c r="F418" s="170">
        <f t="shared" si="32"/>
        <v>98.95833333333334</v>
      </c>
      <c r="G418" s="170">
        <f t="shared" si="33"/>
        <v>9.5</v>
      </c>
    </row>
    <row r="419" spans="1:7" ht="15">
      <c r="A419" s="110">
        <v>329</v>
      </c>
      <c r="B419" s="217" t="s">
        <v>497</v>
      </c>
      <c r="C419" s="248">
        <v>300</v>
      </c>
      <c r="D419" s="16">
        <v>0</v>
      </c>
      <c r="E419" s="16">
        <v>0</v>
      </c>
      <c r="F419" s="170">
        <f t="shared" si="32"/>
        <v>0</v>
      </c>
      <c r="G419" s="170" t="e">
        <f t="shared" si="33"/>
        <v>#DIV/0!</v>
      </c>
    </row>
    <row r="420" spans="1:7" ht="15">
      <c r="A420" s="110">
        <v>329</v>
      </c>
      <c r="B420" s="304" t="s">
        <v>200</v>
      </c>
      <c r="C420" s="307">
        <v>2081</v>
      </c>
      <c r="D420" s="306">
        <v>1920</v>
      </c>
      <c r="E420" s="306">
        <v>1920</v>
      </c>
      <c r="F420" s="306">
        <f t="shared" si="32"/>
        <v>92.26333493512733</v>
      </c>
      <c r="G420" s="306">
        <f t="shared" si="33"/>
        <v>100</v>
      </c>
    </row>
    <row r="421" spans="1:7" ht="15">
      <c r="A421" s="110">
        <v>329</v>
      </c>
      <c r="B421" s="304" t="s">
        <v>201</v>
      </c>
      <c r="C421" s="307">
        <v>57503</v>
      </c>
      <c r="D421" s="305">
        <v>56955</v>
      </c>
      <c r="E421" s="306">
        <v>35098.82</v>
      </c>
      <c r="F421" s="306">
        <f t="shared" si="32"/>
        <v>61.038241483053056</v>
      </c>
      <c r="G421" s="306">
        <f t="shared" si="33"/>
        <v>61.62552892634536</v>
      </c>
    </row>
    <row r="422" spans="1:7" ht="15">
      <c r="A422" s="155" t="s">
        <v>202</v>
      </c>
      <c r="B422" s="183"/>
      <c r="C422" s="145">
        <f>SUM(C423+C425+C429+C431+C433)</f>
        <v>12800</v>
      </c>
      <c r="D422" s="145">
        <f>SUM(D423+D425+D429+D431+D433)</f>
        <v>52437</v>
      </c>
      <c r="E422" s="145">
        <f>SUM(E423+E425+E429+E431+E433)</f>
        <v>52436.25</v>
      </c>
      <c r="F422" s="170">
        <f t="shared" si="32"/>
        <v>409.65820312499994</v>
      </c>
      <c r="G422" s="170">
        <f t="shared" si="33"/>
        <v>99.9985697122261</v>
      </c>
    </row>
    <row r="423" spans="1:7" ht="15">
      <c r="A423" s="154">
        <v>412</v>
      </c>
      <c r="B423" s="184" t="s">
        <v>123</v>
      </c>
      <c r="C423" s="151">
        <f>SUM(C424)</f>
        <v>0</v>
      </c>
      <c r="D423" s="151">
        <f>SUM(D424)</f>
        <v>0</v>
      </c>
      <c r="E423" s="151">
        <f>SUM(E424)</f>
        <v>0</v>
      </c>
      <c r="F423" s="170" t="e">
        <f t="shared" si="32"/>
        <v>#DIV/0!</v>
      </c>
      <c r="G423" s="170" t="e">
        <f t="shared" si="33"/>
        <v>#DIV/0!</v>
      </c>
    </row>
    <row r="424" spans="1:7" ht="15">
      <c r="A424" s="156">
        <v>412</v>
      </c>
      <c r="B424" s="217" t="s">
        <v>203</v>
      </c>
      <c r="C424" s="157">
        <v>0</v>
      </c>
      <c r="D424" s="157"/>
      <c r="E424" s="157"/>
      <c r="F424" s="170" t="e">
        <f aca="true" t="shared" si="35" ref="F424:F495">E424/C424*100</f>
        <v>#DIV/0!</v>
      </c>
      <c r="G424" s="170" t="e">
        <f aca="true" t="shared" si="36" ref="G424:G438">E424/D424*100</f>
        <v>#DIV/0!</v>
      </c>
    </row>
    <row r="425" spans="1:7" ht="15">
      <c r="A425" s="113">
        <v>422</v>
      </c>
      <c r="B425" s="208" t="s">
        <v>127</v>
      </c>
      <c r="C425" s="76">
        <f>SUM(C426:C428)</f>
        <v>12800</v>
      </c>
      <c r="D425" s="76">
        <f>SUM(D426:D428)</f>
        <v>2562</v>
      </c>
      <c r="E425" s="76">
        <f>SUM(E426:E428)</f>
        <v>2561.25</v>
      </c>
      <c r="F425" s="170">
        <f t="shared" si="35"/>
        <v>20.009765625</v>
      </c>
      <c r="G425" s="170">
        <f t="shared" si="36"/>
        <v>99.97072599531616</v>
      </c>
    </row>
    <row r="426" spans="1:7" ht="15">
      <c r="A426" s="110">
        <v>422</v>
      </c>
      <c r="B426" s="217" t="s">
        <v>204</v>
      </c>
      <c r="C426" s="16">
        <v>12800</v>
      </c>
      <c r="D426" s="16">
        <v>2562</v>
      </c>
      <c r="E426" s="16">
        <v>2561.25</v>
      </c>
      <c r="F426" s="170">
        <f t="shared" si="35"/>
        <v>20.009765625</v>
      </c>
      <c r="G426" s="170">
        <f t="shared" si="36"/>
        <v>99.97072599531616</v>
      </c>
    </row>
    <row r="427" spans="1:7" ht="15">
      <c r="A427" s="110">
        <v>422</v>
      </c>
      <c r="B427" s="217" t="s">
        <v>424</v>
      </c>
      <c r="C427" s="16">
        <v>0</v>
      </c>
      <c r="D427" s="16">
        <v>0</v>
      </c>
      <c r="E427" s="16">
        <v>0</v>
      </c>
      <c r="F427" s="170" t="e">
        <f t="shared" si="35"/>
        <v>#DIV/0!</v>
      </c>
      <c r="G427" s="170" t="e">
        <f t="shared" si="36"/>
        <v>#DIV/0!</v>
      </c>
    </row>
    <row r="428" spans="1:7" ht="15">
      <c r="A428" s="110">
        <v>422</v>
      </c>
      <c r="B428" s="217" t="s">
        <v>205</v>
      </c>
      <c r="C428" s="16">
        <v>0</v>
      </c>
      <c r="D428" s="16">
        <v>0</v>
      </c>
      <c r="E428" s="16">
        <v>0</v>
      </c>
      <c r="F428" s="170" t="e">
        <f t="shared" si="35"/>
        <v>#DIV/0!</v>
      </c>
      <c r="G428" s="170" t="e">
        <f t="shared" si="36"/>
        <v>#DIV/0!</v>
      </c>
    </row>
    <row r="429" spans="1:7" ht="15">
      <c r="A429" s="113">
        <v>423</v>
      </c>
      <c r="B429" s="208" t="s">
        <v>130</v>
      </c>
      <c r="C429" s="76">
        <f>SUM(C430)</f>
        <v>0</v>
      </c>
      <c r="D429" s="76">
        <f>SUM(D430)</f>
        <v>0</v>
      </c>
      <c r="E429" s="76">
        <f>SUM(E430)</f>
        <v>0</v>
      </c>
      <c r="F429" s="170" t="e">
        <f t="shared" si="35"/>
        <v>#DIV/0!</v>
      </c>
      <c r="G429" s="170" t="e">
        <f t="shared" si="36"/>
        <v>#DIV/0!</v>
      </c>
    </row>
    <row r="430" spans="1:7" ht="15">
      <c r="A430" s="110">
        <v>423</v>
      </c>
      <c r="B430" s="217" t="s">
        <v>206</v>
      </c>
      <c r="C430" s="16">
        <v>0</v>
      </c>
      <c r="D430" s="16">
        <v>0</v>
      </c>
      <c r="E430" s="16">
        <v>0</v>
      </c>
      <c r="F430" s="170" t="e">
        <f t="shared" si="35"/>
        <v>#DIV/0!</v>
      </c>
      <c r="G430" s="170" t="e">
        <f t="shared" si="36"/>
        <v>#DIV/0!</v>
      </c>
    </row>
    <row r="431" spans="1:7" ht="15">
      <c r="A431" s="113">
        <v>451</v>
      </c>
      <c r="B431" s="208" t="s">
        <v>135</v>
      </c>
      <c r="C431" s="76">
        <f>SUM(C432)</f>
        <v>0</v>
      </c>
      <c r="D431" s="76">
        <f>SUM(D432)</f>
        <v>0</v>
      </c>
      <c r="E431" s="76">
        <f>SUM(E432)</f>
        <v>0</v>
      </c>
      <c r="F431" s="170" t="e">
        <f t="shared" si="35"/>
        <v>#DIV/0!</v>
      </c>
      <c r="G431" s="170" t="e">
        <f t="shared" si="36"/>
        <v>#DIV/0!</v>
      </c>
    </row>
    <row r="432" spans="1:7" ht="15">
      <c r="A432" s="110">
        <v>451</v>
      </c>
      <c r="B432" s="217" t="s">
        <v>135</v>
      </c>
      <c r="C432" s="16">
        <v>0</v>
      </c>
      <c r="D432" s="16">
        <v>0</v>
      </c>
      <c r="E432" s="16">
        <v>0</v>
      </c>
      <c r="F432" s="170" t="e">
        <f t="shared" si="35"/>
        <v>#DIV/0!</v>
      </c>
      <c r="G432" s="170" t="e">
        <f t="shared" si="36"/>
        <v>#DIV/0!</v>
      </c>
    </row>
    <row r="433" spans="1:7" ht="15">
      <c r="A433" s="113">
        <v>426</v>
      </c>
      <c r="B433" s="225" t="s">
        <v>133</v>
      </c>
      <c r="C433" s="76">
        <f>SUM(C434:C438)</f>
        <v>0</v>
      </c>
      <c r="D433" s="76">
        <f>SUM(D434:D438)</f>
        <v>49875</v>
      </c>
      <c r="E433" s="76">
        <f>SUM(E434:E438)</f>
        <v>49875</v>
      </c>
      <c r="F433" s="170" t="e">
        <f t="shared" si="35"/>
        <v>#DIV/0!</v>
      </c>
      <c r="G433" s="170">
        <f t="shared" si="36"/>
        <v>100</v>
      </c>
    </row>
    <row r="434" spans="1:7" ht="15">
      <c r="A434" s="216">
        <v>426</v>
      </c>
      <c r="B434" s="219" t="s">
        <v>207</v>
      </c>
      <c r="C434" s="171">
        <v>0</v>
      </c>
      <c r="D434" s="171"/>
      <c r="E434" s="171"/>
      <c r="F434" s="170" t="e">
        <f t="shared" si="35"/>
        <v>#DIV/0!</v>
      </c>
      <c r="G434" s="170" t="e">
        <f t="shared" si="36"/>
        <v>#DIV/0!</v>
      </c>
    </row>
    <row r="435" spans="1:7" ht="24.75">
      <c r="A435" s="216">
        <v>426</v>
      </c>
      <c r="B435" s="331" t="s">
        <v>542</v>
      </c>
      <c r="C435" s="171">
        <v>0</v>
      </c>
      <c r="D435" s="171">
        <v>49875</v>
      </c>
      <c r="E435" s="171">
        <v>49875</v>
      </c>
      <c r="F435" s="170" t="e">
        <f t="shared" si="35"/>
        <v>#DIV/0!</v>
      </c>
      <c r="G435" s="170">
        <f t="shared" si="36"/>
        <v>100</v>
      </c>
    </row>
    <row r="436" spans="1:7" ht="15">
      <c r="A436" s="216">
        <v>426</v>
      </c>
      <c r="B436" s="219" t="s">
        <v>492</v>
      </c>
      <c r="C436" s="171">
        <v>0</v>
      </c>
      <c r="D436" s="171"/>
      <c r="E436" s="171"/>
      <c r="F436" s="170" t="e">
        <f t="shared" si="35"/>
        <v>#DIV/0!</v>
      </c>
      <c r="G436" s="170" t="e">
        <f t="shared" si="36"/>
        <v>#DIV/0!</v>
      </c>
    </row>
    <row r="437" spans="1:7" ht="15">
      <c r="A437" s="216">
        <v>426</v>
      </c>
      <c r="B437" s="219" t="s">
        <v>499</v>
      </c>
      <c r="C437" s="171">
        <v>0</v>
      </c>
      <c r="D437" s="171"/>
      <c r="E437" s="171"/>
      <c r="F437" s="170" t="e">
        <f t="shared" si="35"/>
        <v>#DIV/0!</v>
      </c>
      <c r="G437" s="170" t="e">
        <f t="shared" si="36"/>
        <v>#DIV/0!</v>
      </c>
    </row>
    <row r="438" spans="1:7" ht="15">
      <c r="A438" s="216">
        <v>426</v>
      </c>
      <c r="B438" s="217" t="s">
        <v>451</v>
      </c>
      <c r="C438" s="171">
        <v>0</v>
      </c>
      <c r="D438" s="171"/>
      <c r="E438" s="171"/>
      <c r="F438" s="170" t="e">
        <f t="shared" si="35"/>
        <v>#DIV/0!</v>
      </c>
      <c r="G438" s="170" t="e">
        <f t="shared" si="36"/>
        <v>#DIV/0!</v>
      </c>
    </row>
    <row r="439" spans="1:7" ht="15">
      <c r="A439" s="129" t="s">
        <v>208</v>
      </c>
      <c r="B439" s="134"/>
      <c r="C439" s="146">
        <f>SUM(C440)</f>
        <v>270945</v>
      </c>
      <c r="D439" s="146">
        <f>SUM(D440)</f>
        <v>404338</v>
      </c>
      <c r="E439" s="146">
        <f>SUM(E440)</f>
        <v>421811.85</v>
      </c>
      <c r="F439" s="170">
        <f t="shared" si="35"/>
        <v>155.68172507335436</v>
      </c>
      <c r="G439" s="170">
        <f aca="true" t="shared" si="37" ref="G439:G495">E439/D439*100</f>
        <v>104.32159480434686</v>
      </c>
    </row>
    <row r="440" spans="1:7" ht="15">
      <c r="A440" s="127" t="s">
        <v>209</v>
      </c>
      <c r="B440" s="128"/>
      <c r="C440" s="147">
        <f>SUM(C441+C445)</f>
        <v>270945</v>
      </c>
      <c r="D440" s="147">
        <f>SUM(D441+D445)</f>
        <v>404338</v>
      </c>
      <c r="E440" s="147">
        <f>SUM(E441+E445)</f>
        <v>421811.85</v>
      </c>
      <c r="F440" s="170">
        <f t="shared" si="35"/>
        <v>155.68172507335436</v>
      </c>
      <c r="G440" s="170">
        <f t="shared" si="37"/>
        <v>104.32159480434686</v>
      </c>
    </row>
    <row r="441" spans="1:7" ht="15">
      <c r="A441" s="125" t="s">
        <v>210</v>
      </c>
      <c r="B441" s="126"/>
      <c r="C441" s="148">
        <f aca="true" t="shared" si="38" ref="C441:E443">SUM(C442)</f>
        <v>51039</v>
      </c>
      <c r="D441" s="148">
        <f t="shared" si="38"/>
        <v>241110</v>
      </c>
      <c r="E441" s="148">
        <f t="shared" si="38"/>
        <v>264993.61</v>
      </c>
      <c r="F441" s="170">
        <f t="shared" si="35"/>
        <v>519.1982797468603</v>
      </c>
      <c r="G441" s="170">
        <f t="shared" si="37"/>
        <v>109.90569034880345</v>
      </c>
    </row>
    <row r="442" spans="1:7" ht="15">
      <c r="A442" s="108" t="s">
        <v>211</v>
      </c>
      <c r="B442" s="109"/>
      <c r="C442" s="145">
        <f t="shared" si="38"/>
        <v>51039</v>
      </c>
      <c r="D442" s="145">
        <f t="shared" si="38"/>
        <v>241110</v>
      </c>
      <c r="E442" s="145">
        <f t="shared" si="38"/>
        <v>264993.61</v>
      </c>
      <c r="F442" s="170">
        <f t="shared" si="35"/>
        <v>519.1982797468603</v>
      </c>
      <c r="G442" s="170">
        <f t="shared" si="37"/>
        <v>109.90569034880345</v>
      </c>
    </row>
    <row r="443" spans="1:7" ht="15">
      <c r="A443" s="113">
        <v>36</v>
      </c>
      <c r="B443" s="104"/>
      <c r="C443" s="76">
        <f t="shared" si="38"/>
        <v>51039</v>
      </c>
      <c r="D443" s="76">
        <f t="shared" si="38"/>
        <v>241110</v>
      </c>
      <c r="E443" s="76">
        <f t="shared" si="38"/>
        <v>264993.61</v>
      </c>
      <c r="F443" s="170">
        <f t="shared" si="35"/>
        <v>519.1982797468603</v>
      </c>
      <c r="G443" s="170">
        <f t="shared" si="37"/>
        <v>109.90569034880345</v>
      </c>
    </row>
    <row r="444" spans="1:7" ht="15">
      <c r="A444" s="216">
        <v>366</v>
      </c>
      <c r="B444" s="221" t="s">
        <v>212</v>
      </c>
      <c r="C444" s="171">
        <v>51039</v>
      </c>
      <c r="D444" s="171">
        <v>241110</v>
      </c>
      <c r="E444" s="171">
        <v>264993.61</v>
      </c>
      <c r="F444" s="170">
        <f t="shared" si="35"/>
        <v>519.1982797468603</v>
      </c>
      <c r="G444" s="170">
        <f t="shared" si="37"/>
        <v>109.90569034880345</v>
      </c>
    </row>
    <row r="445" spans="1:7" ht="15">
      <c r="A445" s="116" t="s">
        <v>213</v>
      </c>
      <c r="B445" s="131"/>
      <c r="C445" s="148">
        <f>SUM(C446+C455)</f>
        <v>219906</v>
      </c>
      <c r="D445" s="148">
        <f>SUM(D446+D455)</f>
        <v>163228</v>
      </c>
      <c r="E445" s="148">
        <f>SUM(E446+E455)</f>
        <v>156818.24</v>
      </c>
      <c r="F445" s="170">
        <f t="shared" si="35"/>
        <v>71.31148763562612</v>
      </c>
      <c r="G445" s="170">
        <f t="shared" si="37"/>
        <v>96.073124708996</v>
      </c>
    </row>
    <row r="446" spans="1:7" ht="15">
      <c r="A446" s="108" t="s">
        <v>214</v>
      </c>
      <c r="B446" s="109"/>
      <c r="C446" s="145">
        <f>SUM(C447+C451+C453)</f>
        <v>193906</v>
      </c>
      <c r="D446" s="145">
        <f>SUM(D447+D451+D453)</f>
        <v>135228</v>
      </c>
      <c r="E446" s="145">
        <f>SUM(E447+E451+E453)</f>
        <v>134818.24</v>
      </c>
      <c r="F446" s="170">
        <f t="shared" si="35"/>
        <v>69.5276267882376</v>
      </c>
      <c r="G446" s="170">
        <f t="shared" si="37"/>
        <v>99.69698583133669</v>
      </c>
    </row>
    <row r="447" spans="1:7" ht="15">
      <c r="A447" s="297">
        <v>372</v>
      </c>
      <c r="B447" s="74" t="s">
        <v>99</v>
      </c>
      <c r="C447" s="77">
        <f>C448+C449+C450</f>
        <v>189906</v>
      </c>
      <c r="D447" s="77">
        <f>D448+D449+D450</f>
        <v>134728</v>
      </c>
      <c r="E447" s="77">
        <f>E448+E449+E450</f>
        <v>134319.24</v>
      </c>
      <c r="F447" s="321">
        <f t="shared" si="35"/>
        <v>70.72932924710119</v>
      </c>
      <c r="G447" s="321">
        <f t="shared" si="37"/>
        <v>99.69660352710646</v>
      </c>
    </row>
    <row r="448" spans="1:7" ht="15">
      <c r="A448" s="111">
        <v>372</v>
      </c>
      <c r="B448" s="324" t="s">
        <v>256</v>
      </c>
      <c r="C448" s="325">
        <v>57445</v>
      </c>
      <c r="D448" s="325">
        <v>67500</v>
      </c>
      <c r="E448" s="325">
        <v>67091.25</v>
      </c>
      <c r="F448" s="321">
        <f t="shared" si="35"/>
        <v>116.79214901209853</v>
      </c>
      <c r="G448" s="321">
        <f t="shared" si="37"/>
        <v>99.39444444444445</v>
      </c>
    </row>
    <row r="449" spans="1:7" ht="15">
      <c r="A449" s="111">
        <v>372</v>
      </c>
      <c r="B449" s="322" t="s">
        <v>511</v>
      </c>
      <c r="C449" s="16">
        <v>65461</v>
      </c>
      <c r="D449" s="16">
        <v>67228</v>
      </c>
      <c r="E449" s="16">
        <v>67227.99</v>
      </c>
      <c r="F449" s="170">
        <f t="shared" si="35"/>
        <v>102.69930187439851</v>
      </c>
      <c r="G449" s="170">
        <f t="shared" si="37"/>
        <v>99.99998512524544</v>
      </c>
    </row>
    <row r="450" spans="1:7" ht="15">
      <c r="A450" s="111">
        <v>372</v>
      </c>
      <c r="B450" s="322" t="s">
        <v>454</v>
      </c>
      <c r="C450" s="16">
        <v>67000</v>
      </c>
      <c r="D450" s="16">
        <v>0</v>
      </c>
      <c r="E450" s="16">
        <v>0</v>
      </c>
      <c r="F450" s="170">
        <f t="shared" si="35"/>
        <v>0</v>
      </c>
      <c r="G450" s="170" t="e">
        <f t="shared" si="37"/>
        <v>#DIV/0!</v>
      </c>
    </row>
    <row r="451" spans="1:7" ht="15">
      <c r="A451" s="113">
        <v>381</v>
      </c>
      <c r="B451" s="208" t="s">
        <v>102</v>
      </c>
      <c r="C451" s="76">
        <f>SUM(C452)</f>
        <v>0</v>
      </c>
      <c r="D451" s="76">
        <f>SUM(D452)</f>
        <v>0</v>
      </c>
      <c r="E451" s="76">
        <f>SUM(E452)</f>
        <v>0</v>
      </c>
      <c r="F451" s="170" t="e">
        <f t="shared" si="35"/>
        <v>#DIV/0!</v>
      </c>
      <c r="G451" s="170" t="e">
        <f t="shared" si="37"/>
        <v>#DIV/0!</v>
      </c>
    </row>
    <row r="452" spans="1:7" ht="15">
      <c r="A452" s="216">
        <v>381</v>
      </c>
      <c r="B452" s="217" t="s">
        <v>215</v>
      </c>
      <c r="C452" s="171">
        <v>0</v>
      </c>
      <c r="D452" s="171">
        <v>0</v>
      </c>
      <c r="E452" s="171">
        <v>0</v>
      </c>
      <c r="F452" s="170" t="e">
        <f t="shared" si="35"/>
        <v>#DIV/0!</v>
      </c>
      <c r="G452" s="170" t="e">
        <f t="shared" si="37"/>
        <v>#DIV/0!</v>
      </c>
    </row>
    <row r="453" spans="1:7" ht="15">
      <c r="A453" s="113">
        <v>382</v>
      </c>
      <c r="B453" s="208" t="s">
        <v>113</v>
      </c>
      <c r="C453" s="76">
        <f>SUM(C454)</f>
        <v>4000</v>
      </c>
      <c r="D453" s="76">
        <f>SUM(D454)</f>
        <v>500</v>
      </c>
      <c r="E453" s="76">
        <f>SUM(E454)</f>
        <v>499</v>
      </c>
      <c r="F453" s="170">
        <f t="shared" si="35"/>
        <v>12.475</v>
      </c>
      <c r="G453" s="170">
        <f t="shared" si="37"/>
        <v>99.8</v>
      </c>
    </row>
    <row r="454" spans="1:7" ht="15">
      <c r="A454" s="216">
        <v>382</v>
      </c>
      <c r="B454" s="217" t="s">
        <v>215</v>
      </c>
      <c r="C454" s="171">
        <v>4000</v>
      </c>
      <c r="D454" s="171">
        <v>500</v>
      </c>
      <c r="E454" s="171">
        <v>499</v>
      </c>
      <c r="F454" s="170">
        <f t="shared" si="35"/>
        <v>12.475</v>
      </c>
      <c r="G454" s="170">
        <f t="shared" si="37"/>
        <v>99.8</v>
      </c>
    </row>
    <row r="455" spans="1:7" ht="15">
      <c r="A455" s="108" t="s">
        <v>216</v>
      </c>
      <c r="B455" s="109"/>
      <c r="C455" s="145">
        <f aca="true" t="shared" si="39" ref="C455:E456">SUM(C456)</f>
        <v>26000</v>
      </c>
      <c r="D455" s="145">
        <f t="shared" si="39"/>
        <v>28000</v>
      </c>
      <c r="E455" s="145">
        <f t="shared" si="39"/>
        <v>22000</v>
      </c>
      <c r="F455" s="170">
        <f t="shared" si="35"/>
        <v>84.61538461538461</v>
      </c>
      <c r="G455" s="170">
        <f t="shared" si="37"/>
        <v>78.57142857142857</v>
      </c>
    </row>
    <row r="456" spans="1:7" ht="15">
      <c r="A456" s="113">
        <v>372</v>
      </c>
      <c r="B456" s="182" t="s">
        <v>99</v>
      </c>
      <c r="C456" s="76">
        <f t="shared" si="39"/>
        <v>26000</v>
      </c>
      <c r="D456" s="76">
        <f t="shared" si="39"/>
        <v>28000</v>
      </c>
      <c r="E456" s="76">
        <f t="shared" si="39"/>
        <v>22000</v>
      </c>
      <c r="F456" s="170">
        <f t="shared" si="35"/>
        <v>84.61538461538461</v>
      </c>
      <c r="G456" s="170">
        <f t="shared" si="37"/>
        <v>78.57142857142857</v>
      </c>
    </row>
    <row r="457" spans="1:7" ht="15">
      <c r="A457" s="216">
        <v>372</v>
      </c>
      <c r="B457" s="217" t="s">
        <v>217</v>
      </c>
      <c r="C457" s="16">
        <v>26000</v>
      </c>
      <c r="D457" s="16">
        <v>28000</v>
      </c>
      <c r="E457" s="16">
        <v>22000</v>
      </c>
      <c r="F457" s="170">
        <f t="shared" si="35"/>
        <v>84.61538461538461</v>
      </c>
      <c r="G457" s="170">
        <f t="shared" si="37"/>
        <v>78.57142857142857</v>
      </c>
    </row>
    <row r="458" spans="1:7" ht="15">
      <c r="A458" s="129" t="s">
        <v>218</v>
      </c>
      <c r="B458" s="130"/>
      <c r="C458" s="146">
        <f>SUM(C459)</f>
        <v>347585</v>
      </c>
      <c r="D458" s="146">
        <f>SUM(D459)</f>
        <v>439437</v>
      </c>
      <c r="E458" s="146">
        <f>SUM(E459)</f>
        <v>419742.62</v>
      </c>
      <c r="F458" s="170">
        <f t="shared" si="35"/>
        <v>120.75970482040364</v>
      </c>
      <c r="G458" s="170">
        <f t="shared" si="37"/>
        <v>95.5182699681638</v>
      </c>
    </row>
    <row r="459" spans="1:7" ht="15">
      <c r="A459" s="127" t="s">
        <v>219</v>
      </c>
      <c r="B459" s="128"/>
      <c r="C459" s="147">
        <f>SUM(C460+C467+C509+C517)</f>
        <v>347585</v>
      </c>
      <c r="D459" s="147">
        <f>SUM(D460+D467+D509+D517)</f>
        <v>439437</v>
      </c>
      <c r="E459" s="147">
        <f>SUM(E460+E467+E509+E517)</f>
        <v>419742.62</v>
      </c>
      <c r="F459" s="170">
        <f t="shared" si="35"/>
        <v>120.75970482040364</v>
      </c>
      <c r="G459" s="170">
        <f t="shared" si="37"/>
        <v>95.5182699681638</v>
      </c>
    </row>
    <row r="460" spans="1:7" ht="15">
      <c r="A460" s="125" t="s">
        <v>220</v>
      </c>
      <c r="B460" s="126"/>
      <c r="C460" s="148">
        <f>SUM(C461+C464)</f>
        <v>0</v>
      </c>
      <c r="D460" s="148">
        <f>SUM(D461+D464)</f>
        <v>22000</v>
      </c>
      <c r="E460" s="148">
        <f>SUM(E461+E464)</f>
        <v>4000</v>
      </c>
      <c r="F460" s="170" t="e">
        <f t="shared" si="35"/>
        <v>#DIV/0!</v>
      </c>
      <c r="G460" s="170">
        <f t="shared" si="37"/>
        <v>18.181818181818183</v>
      </c>
    </row>
    <row r="461" spans="1:7" ht="15">
      <c r="A461" s="152" t="s">
        <v>221</v>
      </c>
      <c r="B461" s="153"/>
      <c r="C461" s="145">
        <f aca="true" t="shared" si="40" ref="C461:E462">SUM(C462)</f>
        <v>0</v>
      </c>
      <c r="D461" s="145">
        <f t="shared" si="40"/>
        <v>2000</v>
      </c>
      <c r="E461" s="145">
        <f t="shared" si="40"/>
        <v>2000</v>
      </c>
      <c r="F461" s="170" t="e">
        <f t="shared" si="35"/>
        <v>#DIV/0!</v>
      </c>
      <c r="G461" s="170">
        <f t="shared" si="37"/>
        <v>100</v>
      </c>
    </row>
    <row r="462" spans="1:7" ht="15">
      <c r="A462" s="150">
        <v>329</v>
      </c>
      <c r="B462" s="184" t="s">
        <v>101</v>
      </c>
      <c r="C462" s="151">
        <f t="shared" si="40"/>
        <v>0</v>
      </c>
      <c r="D462" s="151">
        <f t="shared" si="40"/>
        <v>2000</v>
      </c>
      <c r="E462" s="151">
        <f t="shared" si="40"/>
        <v>2000</v>
      </c>
      <c r="F462" s="170" t="e">
        <f t="shared" si="35"/>
        <v>#DIV/0!</v>
      </c>
      <c r="G462" s="170">
        <f t="shared" si="37"/>
        <v>100</v>
      </c>
    </row>
    <row r="463" spans="1:7" ht="15">
      <c r="A463" s="303">
        <v>329</v>
      </c>
      <c r="B463" s="304" t="s">
        <v>222</v>
      </c>
      <c r="C463" s="305">
        <v>0</v>
      </c>
      <c r="D463" s="305">
        <v>2000</v>
      </c>
      <c r="E463" s="306">
        <v>2000</v>
      </c>
      <c r="F463" s="306" t="e">
        <f t="shared" si="35"/>
        <v>#DIV/0!</v>
      </c>
      <c r="G463" s="306">
        <f t="shared" si="37"/>
        <v>100</v>
      </c>
    </row>
    <row r="464" spans="1:7" ht="15">
      <c r="A464" s="298" t="s">
        <v>446</v>
      </c>
      <c r="B464" s="299"/>
      <c r="C464" s="300">
        <f aca="true" t="shared" si="41" ref="C464:E465">SUM(C465)</f>
        <v>0</v>
      </c>
      <c r="D464" s="300">
        <f t="shared" si="41"/>
        <v>20000</v>
      </c>
      <c r="E464" s="300">
        <f t="shared" si="41"/>
        <v>2000</v>
      </c>
      <c r="F464" s="170" t="e">
        <f t="shared" si="35"/>
        <v>#DIV/0!</v>
      </c>
      <c r="G464" s="170">
        <f t="shared" si="37"/>
        <v>10</v>
      </c>
    </row>
    <row r="465" spans="1:7" ht="15">
      <c r="A465" s="113">
        <v>381</v>
      </c>
      <c r="B465" s="208" t="s">
        <v>102</v>
      </c>
      <c r="C465" s="76">
        <f t="shared" si="41"/>
        <v>0</v>
      </c>
      <c r="D465" s="76">
        <f t="shared" si="41"/>
        <v>20000</v>
      </c>
      <c r="E465" s="76">
        <f t="shared" si="41"/>
        <v>2000</v>
      </c>
      <c r="F465" s="170" t="e">
        <f t="shared" si="35"/>
        <v>#DIV/0!</v>
      </c>
      <c r="G465" s="170">
        <f t="shared" si="37"/>
        <v>10</v>
      </c>
    </row>
    <row r="466" spans="1:7" ht="15">
      <c r="A466" s="110">
        <v>381</v>
      </c>
      <c r="B466" s="217" t="s">
        <v>442</v>
      </c>
      <c r="C466" s="16">
        <v>0</v>
      </c>
      <c r="D466" s="16">
        <v>20000</v>
      </c>
      <c r="E466" s="171">
        <v>2000</v>
      </c>
      <c r="F466" s="170" t="e">
        <f t="shared" si="35"/>
        <v>#DIV/0!</v>
      </c>
      <c r="G466" s="170">
        <f t="shared" si="37"/>
        <v>10</v>
      </c>
    </row>
    <row r="467" spans="1:7" ht="15">
      <c r="A467" s="116" t="s">
        <v>223</v>
      </c>
      <c r="B467" s="131"/>
      <c r="C467" s="148">
        <f>SUM(C468+C500+C503+C506)</f>
        <v>193665</v>
      </c>
      <c r="D467" s="148">
        <f>SUM(D468+D500+D503+D506)</f>
        <v>183517</v>
      </c>
      <c r="E467" s="148">
        <f>SUM(E468+E500+E503+E506)</f>
        <v>181822.62</v>
      </c>
      <c r="F467" s="170">
        <f t="shared" si="35"/>
        <v>93.88512121446828</v>
      </c>
      <c r="G467" s="170">
        <f t="shared" si="37"/>
        <v>99.07671768827956</v>
      </c>
    </row>
    <row r="468" spans="1:7" ht="15">
      <c r="A468" s="108" t="s">
        <v>224</v>
      </c>
      <c r="B468" s="109"/>
      <c r="C468" s="145">
        <f>SUM(C469+C470+C471+C472+C476+C482+C494+C497)</f>
        <v>147809</v>
      </c>
      <c r="D468" s="145">
        <f>SUM(D469+D470+D471+D472+D476+D482+D494+D497)</f>
        <v>148017</v>
      </c>
      <c r="E468" s="145">
        <f>SUM(E469+E470+E471+E472+E476+E482+E494+E497)</f>
        <v>146179.52</v>
      </c>
      <c r="F468" s="170">
        <f t="shared" si="35"/>
        <v>98.89757727878545</v>
      </c>
      <c r="G468" s="170">
        <f t="shared" si="37"/>
        <v>98.75860205246694</v>
      </c>
    </row>
    <row r="469" spans="1:7" ht="15">
      <c r="A469" s="113">
        <v>311</v>
      </c>
      <c r="B469" s="208" t="s">
        <v>59</v>
      </c>
      <c r="C469" s="76">
        <v>86651</v>
      </c>
      <c r="D469" s="76">
        <v>86651</v>
      </c>
      <c r="E469" s="76">
        <v>86650.36</v>
      </c>
      <c r="F469" s="170">
        <f t="shared" si="35"/>
        <v>99.99926140494628</v>
      </c>
      <c r="G469" s="170">
        <f t="shared" si="37"/>
        <v>99.99926140494628</v>
      </c>
    </row>
    <row r="470" spans="1:7" ht="15">
      <c r="A470" s="113">
        <v>312</v>
      </c>
      <c r="B470" s="208" t="s">
        <v>60</v>
      </c>
      <c r="C470" s="76">
        <v>13000</v>
      </c>
      <c r="D470" s="76">
        <v>15500</v>
      </c>
      <c r="E470" s="76">
        <v>15500</v>
      </c>
      <c r="F470" s="170">
        <f t="shared" si="35"/>
        <v>119.23076923076923</v>
      </c>
      <c r="G470" s="170">
        <f t="shared" si="37"/>
        <v>100</v>
      </c>
    </row>
    <row r="471" spans="1:7" ht="15">
      <c r="A471" s="113">
        <v>313</v>
      </c>
      <c r="B471" s="208" t="s">
        <v>61</v>
      </c>
      <c r="C471" s="76">
        <v>14297</v>
      </c>
      <c r="D471" s="76">
        <v>14298</v>
      </c>
      <c r="E471" s="76">
        <v>14297.32</v>
      </c>
      <c r="F471" s="170">
        <f t="shared" si="35"/>
        <v>100.00223823179688</v>
      </c>
      <c r="G471" s="170">
        <f t="shared" si="37"/>
        <v>99.99524409008252</v>
      </c>
    </row>
    <row r="472" spans="1:7" ht="15">
      <c r="A472" s="113">
        <v>321</v>
      </c>
      <c r="B472" s="208" t="s">
        <v>63</v>
      </c>
      <c r="C472" s="76">
        <f>SUM(C473:C475)</f>
        <v>1368</v>
      </c>
      <c r="D472" s="76">
        <f>SUM(D473:D475)</f>
        <v>1868</v>
      </c>
      <c r="E472" s="76">
        <f>SUM(E473:E475)</f>
        <v>1793.9</v>
      </c>
      <c r="F472" s="170">
        <f t="shared" si="35"/>
        <v>131.13304093567254</v>
      </c>
      <c r="G472" s="170">
        <f t="shared" si="37"/>
        <v>96.03319057815847</v>
      </c>
    </row>
    <row r="473" spans="1:7" ht="15">
      <c r="A473" s="111">
        <v>321</v>
      </c>
      <c r="B473" s="217" t="s">
        <v>225</v>
      </c>
      <c r="C473" s="16">
        <v>0</v>
      </c>
      <c r="D473" s="16">
        <v>500</v>
      </c>
      <c r="E473" s="16">
        <v>425.9</v>
      </c>
      <c r="F473" s="170" t="e">
        <f t="shared" si="35"/>
        <v>#DIV/0!</v>
      </c>
      <c r="G473" s="170">
        <f t="shared" si="37"/>
        <v>85.18</v>
      </c>
    </row>
    <row r="474" spans="1:7" ht="15">
      <c r="A474" s="111">
        <v>321</v>
      </c>
      <c r="B474" s="217" t="s">
        <v>65</v>
      </c>
      <c r="C474" s="16">
        <v>0</v>
      </c>
      <c r="D474" s="16">
        <v>0</v>
      </c>
      <c r="E474" s="16">
        <v>0</v>
      </c>
      <c r="F474" s="170" t="e">
        <f>E474/C474*100</f>
        <v>#DIV/0!</v>
      </c>
      <c r="G474" s="170" t="e">
        <f>E474/D474*100</f>
        <v>#DIV/0!</v>
      </c>
    </row>
    <row r="475" spans="1:7" ht="15">
      <c r="A475" s="111">
        <v>321</v>
      </c>
      <c r="B475" s="217" t="s">
        <v>505</v>
      </c>
      <c r="C475" s="16">
        <v>1368</v>
      </c>
      <c r="D475" s="16">
        <v>1368</v>
      </c>
      <c r="E475" s="16">
        <v>1368</v>
      </c>
      <c r="F475" s="170">
        <f t="shared" si="35"/>
        <v>100</v>
      </c>
      <c r="G475" s="170">
        <f t="shared" si="37"/>
        <v>100</v>
      </c>
    </row>
    <row r="476" spans="1:7" ht="15">
      <c r="A476" s="113">
        <v>322</v>
      </c>
      <c r="B476" s="207" t="s">
        <v>66</v>
      </c>
      <c r="C476" s="76">
        <f>SUM(C477:C481)</f>
        <v>5163</v>
      </c>
      <c r="D476" s="76">
        <f>SUM(D477:D481)</f>
        <v>7700</v>
      </c>
      <c r="E476" s="76">
        <f>SUM(E477:E481)</f>
        <v>5871.37</v>
      </c>
      <c r="F476" s="170">
        <f t="shared" si="35"/>
        <v>113.7201239589386</v>
      </c>
      <c r="G476" s="170">
        <f t="shared" si="37"/>
        <v>76.25155844155844</v>
      </c>
    </row>
    <row r="477" spans="1:7" ht="15">
      <c r="A477" s="110">
        <v>322</v>
      </c>
      <c r="B477" s="209" t="s">
        <v>226</v>
      </c>
      <c r="C477" s="16">
        <v>637</v>
      </c>
      <c r="D477" s="16">
        <v>1500</v>
      </c>
      <c r="E477" s="171">
        <v>574.21</v>
      </c>
      <c r="F477" s="170">
        <f t="shared" si="35"/>
        <v>90.14285714285715</v>
      </c>
      <c r="G477" s="170">
        <f t="shared" si="37"/>
        <v>38.28066666666667</v>
      </c>
    </row>
    <row r="478" spans="1:7" ht="15">
      <c r="A478" s="110">
        <v>322</v>
      </c>
      <c r="B478" s="209" t="s">
        <v>227</v>
      </c>
      <c r="C478" s="16">
        <v>677</v>
      </c>
      <c r="D478" s="16">
        <v>2000</v>
      </c>
      <c r="E478" s="171">
        <v>1512.52</v>
      </c>
      <c r="F478" s="170">
        <f t="shared" si="35"/>
        <v>223.41506646971933</v>
      </c>
      <c r="G478" s="170">
        <f t="shared" si="37"/>
        <v>75.626</v>
      </c>
    </row>
    <row r="479" spans="1:7" ht="15">
      <c r="A479" s="110">
        <v>322</v>
      </c>
      <c r="B479" s="209" t="s">
        <v>228</v>
      </c>
      <c r="C479" s="16">
        <v>2752</v>
      </c>
      <c r="D479" s="16">
        <v>3000</v>
      </c>
      <c r="E479" s="171">
        <v>2058.69</v>
      </c>
      <c r="F479" s="170">
        <f t="shared" si="35"/>
        <v>74.80704941860465</v>
      </c>
      <c r="G479" s="170">
        <f t="shared" si="37"/>
        <v>68.623</v>
      </c>
    </row>
    <row r="480" spans="1:7" ht="15">
      <c r="A480" s="110">
        <v>322</v>
      </c>
      <c r="B480" s="209" t="s">
        <v>229</v>
      </c>
      <c r="C480" s="16">
        <v>608</v>
      </c>
      <c r="D480" s="16">
        <v>0</v>
      </c>
      <c r="E480" s="171">
        <v>674</v>
      </c>
      <c r="F480" s="170">
        <f t="shared" si="35"/>
        <v>110.85526315789474</v>
      </c>
      <c r="G480" s="170" t="e">
        <f t="shared" si="37"/>
        <v>#DIV/0!</v>
      </c>
    </row>
    <row r="481" spans="1:7" ht="15">
      <c r="A481" s="110">
        <v>322</v>
      </c>
      <c r="B481" s="209" t="s">
        <v>396</v>
      </c>
      <c r="C481" s="16">
        <v>489</v>
      </c>
      <c r="D481" s="16">
        <v>1200</v>
      </c>
      <c r="E481" s="171">
        <v>1051.95</v>
      </c>
      <c r="F481" s="170">
        <f t="shared" si="35"/>
        <v>215.12269938650306</v>
      </c>
      <c r="G481" s="170">
        <f t="shared" si="37"/>
        <v>87.6625</v>
      </c>
    </row>
    <row r="482" spans="1:7" ht="15">
      <c r="A482" s="113">
        <v>323</v>
      </c>
      <c r="B482" s="207" t="s">
        <v>71</v>
      </c>
      <c r="C482" s="76">
        <f>SUM(C483:C493)</f>
        <v>15244</v>
      </c>
      <c r="D482" s="76">
        <f>SUM(D483:D491)</f>
        <v>5500</v>
      </c>
      <c r="E482" s="76">
        <f>SUM(E483:E491)</f>
        <v>5666.379999999999</v>
      </c>
      <c r="F482" s="170">
        <f t="shared" si="35"/>
        <v>37.171214904224605</v>
      </c>
      <c r="G482" s="170">
        <f t="shared" si="37"/>
        <v>103.02509090909089</v>
      </c>
    </row>
    <row r="483" spans="1:7" ht="15">
      <c r="A483" s="110">
        <v>323</v>
      </c>
      <c r="B483" s="209" t="s">
        <v>186</v>
      </c>
      <c r="C483" s="16">
        <v>1493</v>
      </c>
      <c r="D483" s="16">
        <v>1600</v>
      </c>
      <c r="E483" s="16">
        <v>1722.96</v>
      </c>
      <c r="F483" s="170">
        <f t="shared" si="35"/>
        <v>115.40254521098458</v>
      </c>
      <c r="G483" s="170">
        <f t="shared" si="37"/>
        <v>107.685</v>
      </c>
    </row>
    <row r="484" spans="1:7" ht="15">
      <c r="A484" s="110">
        <v>323</v>
      </c>
      <c r="B484" s="209" t="s">
        <v>187</v>
      </c>
      <c r="C484" s="16">
        <v>931</v>
      </c>
      <c r="D484" s="16">
        <v>400</v>
      </c>
      <c r="E484" s="16">
        <v>504.04</v>
      </c>
      <c r="F484" s="170">
        <f t="shared" si="35"/>
        <v>54.139634801288935</v>
      </c>
      <c r="G484" s="170">
        <f t="shared" si="37"/>
        <v>126.01</v>
      </c>
    </row>
    <row r="485" spans="1:7" ht="15">
      <c r="A485" s="110">
        <v>323</v>
      </c>
      <c r="B485" s="209" t="s">
        <v>230</v>
      </c>
      <c r="C485" s="16">
        <v>0</v>
      </c>
      <c r="D485" s="16">
        <v>0</v>
      </c>
      <c r="E485" s="16">
        <v>0</v>
      </c>
      <c r="F485" s="170" t="e">
        <f t="shared" si="35"/>
        <v>#DIV/0!</v>
      </c>
      <c r="G485" s="170" t="e">
        <f t="shared" si="37"/>
        <v>#DIV/0!</v>
      </c>
    </row>
    <row r="486" spans="1:7" ht="15">
      <c r="A486" s="110">
        <v>323</v>
      </c>
      <c r="B486" s="209" t="s">
        <v>521</v>
      </c>
      <c r="C486" s="16">
        <v>650</v>
      </c>
      <c r="D486" s="16">
        <v>1000</v>
      </c>
      <c r="E486" s="16">
        <v>1112.5</v>
      </c>
      <c r="F486" s="170">
        <f t="shared" si="35"/>
        <v>171.15384615384613</v>
      </c>
      <c r="G486" s="170">
        <f t="shared" si="37"/>
        <v>111.25</v>
      </c>
    </row>
    <row r="487" spans="1:7" ht="15">
      <c r="A487" s="110">
        <v>323</v>
      </c>
      <c r="B487" s="255" t="s">
        <v>231</v>
      </c>
      <c r="C487" s="256">
        <v>1270</v>
      </c>
      <c r="D487" s="16">
        <v>100</v>
      </c>
      <c r="E487" s="171">
        <v>170</v>
      </c>
      <c r="F487" s="170">
        <f t="shared" si="35"/>
        <v>13.385826771653544</v>
      </c>
      <c r="G487" s="170">
        <f t="shared" si="37"/>
        <v>170</v>
      </c>
    </row>
    <row r="488" spans="1:7" ht="15">
      <c r="A488" s="110">
        <v>323</v>
      </c>
      <c r="B488" s="255" t="s">
        <v>700</v>
      </c>
      <c r="C488" s="256">
        <v>0</v>
      </c>
      <c r="D488" s="16">
        <v>900</v>
      </c>
      <c r="E488" s="171">
        <v>1000</v>
      </c>
      <c r="F488" s="170" t="e">
        <f t="shared" si="35"/>
        <v>#DIV/0!</v>
      </c>
      <c r="G488" s="170">
        <f t="shared" si="37"/>
        <v>111.11111111111111</v>
      </c>
    </row>
    <row r="489" spans="1:7" ht="15">
      <c r="A489" s="110">
        <v>323</v>
      </c>
      <c r="B489" s="255" t="s">
        <v>522</v>
      </c>
      <c r="C489" s="256">
        <v>1000</v>
      </c>
      <c r="D489" s="16">
        <v>500</v>
      </c>
      <c r="E489" s="171">
        <v>429.15</v>
      </c>
      <c r="F489" s="170">
        <f t="shared" si="35"/>
        <v>42.915</v>
      </c>
      <c r="G489" s="170">
        <f t="shared" si="37"/>
        <v>85.83</v>
      </c>
    </row>
    <row r="490" spans="1:7" ht="15">
      <c r="A490" s="110">
        <v>323</v>
      </c>
      <c r="B490" s="255" t="s">
        <v>561</v>
      </c>
      <c r="C490" s="256">
        <v>352</v>
      </c>
      <c r="D490" s="16">
        <v>1000</v>
      </c>
      <c r="E490" s="171">
        <v>727.73</v>
      </c>
      <c r="F490" s="170">
        <f t="shared" si="35"/>
        <v>206.74147727272728</v>
      </c>
      <c r="G490" s="170">
        <f t="shared" si="37"/>
        <v>72.773</v>
      </c>
    </row>
    <row r="491" spans="1:7" ht="15">
      <c r="A491" s="110">
        <v>323</v>
      </c>
      <c r="B491" s="255" t="s">
        <v>523</v>
      </c>
      <c r="C491" s="256">
        <v>649</v>
      </c>
      <c r="D491" s="16">
        <v>0</v>
      </c>
      <c r="E491" s="171">
        <v>0</v>
      </c>
      <c r="F491" s="170">
        <f t="shared" si="35"/>
        <v>0</v>
      </c>
      <c r="G491" s="170" t="e">
        <f t="shared" si="37"/>
        <v>#DIV/0!</v>
      </c>
    </row>
    <row r="492" spans="1:7" ht="15">
      <c r="A492" s="110">
        <v>323</v>
      </c>
      <c r="B492" s="255" t="s">
        <v>632</v>
      </c>
      <c r="C492" s="256">
        <v>7980</v>
      </c>
      <c r="D492" s="16">
        <v>0</v>
      </c>
      <c r="E492" s="171">
        <v>0</v>
      </c>
      <c r="F492" s="170">
        <f t="shared" si="35"/>
        <v>0</v>
      </c>
      <c r="G492" s="170" t="e">
        <f t="shared" si="37"/>
        <v>#DIV/0!</v>
      </c>
    </row>
    <row r="493" spans="1:7" ht="15">
      <c r="A493" s="110">
        <v>323</v>
      </c>
      <c r="B493" s="255" t="s">
        <v>415</v>
      </c>
      <c r="C493" s="256">
        <v>919</v>
      </c>
      <c r="D493" s="16">
        <v>0</v>
      </c>
      <c r="E493" s="171">
        <v>0</v>
      </c>
      <c r="F493" s="170">
        <f t="shared" si="35"/>
        <v>0</v>
      </c>
      <c r="G493" s="170" t="e">
        <f t="shared" si="37"/>
        <v>#DIV/0!</v>
      </c>
    </row>
    <row r="494" spans="1:7" ht="15">
      <c r="A494" s="113">
        <v>329</v>
      </c>
      <c r="B494" s="207" t="s">
        <v>79</v>
      </c>
      <c r="C494" s="76">
        <f>SUM(C495:C496)</f>
        <v>10968</v>
      </c>
      <c r="D494" s="76">
        <f>SUM(D495:D496)</f>
        <v>15000</v>
      </c>
      <c r="E494" s="76">
        <f>SUM(E495:E496)</f>
        <v>15000</v>
      </c>
      <c r="F494" s="170">
        <f t="shared" si="35"/>
        <v>136.76148796498907</v>
      </c>
      <c r="G494" s="170">
        <f t="shared" si="37"/>
        <v>100</v>
      </c>
    </row>
    <row r="495" spans="1:7" ht="15">
      <c r="A495" s="110">
        <v>329</v>
      </c>
      <c r="B495" s="209" t="s">
        <v>78</v>
      </c>
      <c r="C495" s="16">
        <v>6000</v>
      </c>
      <c r="D495" s="16">
        <v>6000</v>
      </c>
      <c r="E495" s="16">
        <v>6000</v>
      </c>
      <c r="F495" s="170">
        <f t="shared" si="35"/>
        <v>100</v>
      </c>
      <c r="G495" s="170">
        <f t="shared" si="37"/>
        <v>100</v>
      </c>
    </row>
    <row r="496" spans="1:7" ht="24.75">
      <c r="A496" s="110">
        <v>329</v>
      </c>
      <c r="B496" s="284" t="s">
        <v>232</v>
      </c>
      <c r="C496" s="16">
        <v>4968</v>
      </c>
      <c r="D496" s="16">
        <v>9000</v>
      </c>
      <c r="E496" s="16">
        <v>9000</v>
      </c>
      <c r="F496" s="170">
        <f aca="true" t="shared" si="42" ref="F496:F558">E496/C496*100</f>
        <v>181.15942028985506</v>
      </c>
      <c r="G496" s="170">
        <f aca="true" t="shared" si="43" ref="G496:G558">E496/D496*100</f>
        <v>100</v>
      </c>
    </row>
    <row r="497" spans="1:7" ht="15">
      <c r="A497" s="113">
        <v>343</v>
      </c>
      <c r="B497" s="207" t="s">
        <v>91</v>
      </c>
      <c r="C497" s="76">
        <f>SUM(C498:C499)</f>
        <v>1118</v>
      </c>
      <c r="D497" s="76">
        <f>SUM(D498:D499)</f>
        <v>1500</v>
      </c>
      <c r="E497" s="76">
        <f>SUM(E498:E499)</f>
        <v>1400.19</v>
      </c>
      <c r="F497" s="170">
        <f t="shared" si="42"/>
        <v>125.24060822898034</v>
      </c>
      <c r="G497" s="170">
        <f t="shared" si="43"/>
        <v>93.346</v>
      </c>
    </row>
    <row r="498" spans="1:7" ht="15">
      <c r="A498" s="216">
        <v>343</v>
      </c>
      <c r="B498" s="209" t="s">
        <v>233</v>
      </c>
      <c r="C498" s="171">
        <v>1117</v>
      </c>
      <c r="D498" s="171">
        <v>1500</v>
      </c>
      <c r="E498" s="171">
        <v>1400.19</v>
      </c>
      <c r="F498" s="170">
        <f t="shared" si="42"/>
        <v>125.35273052820055</v>
      </c>
      <c r="G498" s="170">
        <f t="shared" si="43"/>
        <v>93.346</v>
      </c>
    </row>
    <row r="499" spans="1:7" ht="15">
      <c r="A499" s="216">
        <v>343</v>
      </c>
      <c r="B499" s="209" t="s">
        <v>93</v>
      </c>
      <c r="C499" s="112">
        <v>1</v>
      </c>
      <c r="D499" s="16">
        <v>0</v>
      </c>
      <c r="E499" s="16">
        <v>0</v>
      </c>
      <c r="F499" s="170">
        <f t="shared" si="42"/>
        <v>0</v>
      </c>
      <c r="G499" s="170" t="e">
        <f t="shared" si="43"/>
        <v>#DIV/0!</v>
      </c>
    </row>
    <row r="500" spans="1:7" ht="15">
      <c r="A500" s="108" t="s">
        <v>234</v>
      </c>
      <c r="B500" s="189"/>
      <c r="C500" s="145">
        <f>SUM(C501)</f>
        <v>21124</v>
      </c>
      <c r="D500" s="145">
        <f>SUM(D501)</f>
        <v>7500</v>
      </c>
      <c r="E500" s="145">
        <f>SUM(E501)</f>
        <v>7500</v>
      </c>
      <c r="F500" s="170">
        <f t="shared" si="42"/>
        <v>35.504639272864985</v>
      </c>
      <c r="G500" s="170">
        <f t="shared" si="43"/>
        <v>100</v>
      </c>
    </row>
    <row r="501" spans="1:7" ht="15">
      <c r="A501" s="113">
        <v>422</v>
      </c>
      <c r="B501" s="207" t="s">
        <v>127</v>
      </c>
      <c r="C501" s="76">
        <f>SUM(C502:C502)</f>
        <v>21124</v>
      </c>
      <c r="D501" s="76">
        <f>SUM(D502:D502)</f>
        <v>7500</v>
      </c>
      <c r="E501" s="76">
        <f>SUM(E502:E502)</f>
        <v>7500</v>
      </c>
      <c r="F501" s="170">
        <f t="shared" si="42"/>
        <v>35.504639272864985</v>
      </c>
      <c r="G501" s="170">
        <f t="shared" si="43"/>
        <v>100</v>
      </c>
    </row>
    <row r="502" spans="1:7" ht="15">
      <c r="A502" s="110">
        <v>422</v>
      </c>
      <c r="B502" s="209" t="s">
        <v>448</v>
      </c>
      <c r="C502" s="16">
        <v>21124</v>
      </c>
      <c r="D502" s="16">
        <v>7500</v>
      </c>
      <c r="E502" s="16">
        <v>7500</v>
      </c>
      <c r="F502" s="170">
        <f t="shared" si="42"/>
        <v>35.504639272864985</v>
      </c>
      <c r="G502" s="170">
        <f t="shared" si="43"/>
        <v>100</v>
      </c>
    </row>
    <row r="503" spans="1:7" ht="15">
      <c r="A503" s="108" t="s">
        <v>235</v>
      </c>
      <c r="B503" s="189"/>
      <c r="C503" s="145">
        <f aca="true" t="shared" si="44" ref="C503:E504">SUM(C504)</f>
        <v>24732</v>
      </c>
      <c r="D503" s="145">
        <f t="shared" si="44"/>
        <v>28000</v>
      </c>
      <c r="E503" s="145">
        <f t="shared" si="44"/>
        <v>28143.1</v>
      </c>
      <c r="F503" s="170">
        <f t="shared" si="42"/>
        <v>113.79225295164159</v>
      </c>
      <c r="G503" s="170">
        <f t="shared" si="43"/>
        <v>100.51107142857143</v>
      </c>
    </row>
    <row r="504" spans="1:7" ht="15">
      <c r="A504" s="113">
        <v>424</v>
      </c>
      <c r="B504" s="207" t="s">
        <v>236</v>
      </c>
      <c r="C504" s="76">
        <f t="shared" si="44"/>
        <v>24732</v>
      </c>
      <c r="D504" s="76">
        <f t="shared" si="44"/>
        <v>28000</v>
      </c>
      <c r="E504" s="76">
        <f t="shared" si="44"/>
        <v>28143.1</v>
      </c>
      <c r="F504" s="170">
        <f t="shared" si="42"/>
        <v>113.79225295164159</v>
      </c>
      <c r="G504" s="170">
        <f t="shared" si="43"/>
        <v>100.51107142857143</v>
      </c>
    </row>
    <row r="505" spans="1:7" ht="15">
      <c r="A505" s="216">
        <v>424</v>
      </c>
      <c r="B505" s="209" t="s">
        <v>237</v>
      </c>
      <c r="C505" s="171">
        <v>24732</v>
      </c>
      <c r="D505" s="171">
        <v>28000</v>
      </c>
      <c r="E505" s="171">
        <v>28143.1</v>
      </c>
      <c r="F505" s="170">
        <f t="shared" si="42"/>
        <v>113.79225295164159</v>
      </c>
      <c r="G505" s="170">
        <f t="shared" si="43"/>
        <v>100.51107142857143</v>
      </c>
    </row>
    <row r="506" spans="1:7" ht="15">
      <c r="A506" s="298" t="s">
        <v>447</v>
      </c>
      <c r="B506" s="301"/>
      <c r="C506" s="300">
        <f aca="true" t="shared" si="45" ref="C506:E507">SUM(C507)</f>
        <v>0</v>
      </c>
      <c r="D506" s="300">
        <f t="shared" si="45"/>
        <v>0</v>
      </c>
      <c r="E506" s="300">
        <f t="shared" si="45"/>
        <v>0</v>
      </c>
      <c r="F506" s="170" t="e">
        <f t="shared" si="42"/>
        <v>#DIV/0!</v>
      </c>
      <c r="G506" s="170" t="e">
        <f t="shared" si="43"/>
        <v>#DIV/0!</v>
      </c>
    </row>
    <row r="507" spans="1:7" ht="15">
      <c r="A507" s="302">
        <v>426</v>
      </c>
      <c r="B507" s="207" t="s">
        <v>133</v>
      </c>
      <c r="C507" s="169">
        <f t="shared" si="45"/>
        <v>0</v>
      </c>
      <c r="D507" s="169">
        <f t="shared" si="45"/>
        <v>0</v>
      </c>
      <c r="E507" s="169">
        <f t="shared" si="45"/>
        <v>0</v>
      </c>
      <c r="F507" s="170" t="e">
        <f t="shared" si="42"/>
        <v>#DIV/0!</v>
      </c>
      <c r="G507" s="170" t="e">
        <f t="shared" si="43"/>
        <v>#DIV/0!</v>
      </c>
    </row>
    <row r="508" spans="1:7" ht="15">
      <c r="A508" s="216">
        <v>426</v>
      </c>
      <c r="B508" s="209" t="s">
        <v>443</v>
      </c>
      <c r="C508" s="171">
        <v>0</v>
      </c>
      <c r="D508" s="171">
        <v>0</v>
      </c>
      <c r="E508" s="171">
        <v>0</v>
      </c>
      <c r="F508" s="170" t="e">
        <f t="shared" si="42"/>
        <v>#DIV/0!</v>
      </c>
      <c r="G508" s="170" t="e">
        <f t="shared" si="43"/>
        <v>#DIV/0!</v>
      </c>
    </row>
    <row r="509" spans="1:7" ht="15">
      <c r="A509" s="116" t="s">
        <v>238</v>
      </c>
      <c r="B509" s="190"/>
      <c r="C509" s="148">
        <f>SUM(C510)</f>
        <v>103920</v>
      </c>
      <c r="D509" s="148">
        <f>SUM(D510)</f>
        <v>183920</v>
      </c>
      <c r="E509" s="148">
        <f>SUM(E510)</f>
        <v>183920</v>
      </c>
      <c r="F509" s="170">
        <f t="shared" si="42"/>
        <v>176.98229407236337</v>
      </c>
      <c r="G509" s="170">
        <f t="shared" si="43"/>
        <v>100</v>
      </c>
    </row>
    <row r="510" spans="1:7" ht="15">
      <c r="A510" s="108" t="s">
        <v>239</v>
      </c>
      <c r="B510" s="189"/>
      <c r="C510" s="145">
        <f>C511+C514</f>
        <v>103920</v>
      </c>
      <c r="D510" s="145">
        <f>D511+D514</f>
        <v>183920</v>
      </c>
      <c r="E510" s="145">
        <f>E511+E514</f>
        <v>183920</v>
      </c>
      <c r="F510" s="170">
        <f t="shared" si="42"/>
        <v>176.98229407236337</v>
      </c>
      <c r="G510" s="170">
        <f t="shared" si="43"/>
        <v>100</v>
      </c>
    </row>
    <row r="511" spans="1:7" ht="15">
      <c r="A511" s="113">
        <v>381</v>
      </c>
      <c r="B511" s="207" t="s">
        <v>102</v>
      </c>
      <c r="C511" s="76">
        <f>SUM(C512+C513)</f>
        <v>33920</v>
      </c>
      <c r="D511" s="76">
        <f>SUM(D512+D513)</f>
        <v>33920</v>
      </c>
      <c r="E511" s="76">
        <f>SUM(E512+E513)</f>
        <v>33920</v>
      </c>
      <c r="F511" s="170">
        <f t="shared" si="42"/>
        <v>100</v>
      </c>
      <c r="G511" s="170">
        <f t="shared" si="43"/>
        <v>100</v>
      </c>
    </row>
    <row r="512" spans="1:7" ht="15">
      <c r="A512" s="111">
        <v>381</v>
      </c>
      <c r="B512" s="209" t="s">
        <v>516</v>
      </c>
      <c r="C512" s="16">
        <v>3200</v>
      </c>
      <c r="D512" s="16">
        <v>3200</v>
      </c>
      <c r="E512" s="16">
        <v>3200</v>
      </c>
      <c r="F512" s="170">
        <f t="shared" si="42"/>
        <v>100</v>
      </c>
      <c r="G512" s="170">
        <f t="shared" si="43"/>
        <v>100</v>
      </c>
    </row>
    <row r="513" spans="1:7" ht="15">
      <c r="A513" s="111">
        <v>381</v>
      </c>
      <c r="B513" s="209" t="s">
        <v>517</v>
      </c>
      <c r="C513" s="170">
        <v>30720</v>
      </c>
      <c r="D513" s="170">
        <v>30720</v>
      </c>
      <c r="E513" s="170">
        <v>30720</v>
      </c>
      <c r="F513" s="170">
        <f t="shared" si="42"/>
        <v>100</v>
      </c>
      <c r="G513" s="170">
        <f t="shared" si="43"/>
        <v>100</v>
      </c>
    </row>
    <row r="514" spans="1:7" ht="15">
      <c r="A514" s="113">
        <v>382</v>
      </c>
      <c r="B514" s="207" t="s">
        <v>113</v>
      </c>
      <c r="C514" s="76">
        <f>SUM(C515+C516)</f>
        <v>70000</v>
      </c>
      <c r="D514" s="76">
        <f>SUM(D515+D516)</f>
        <v>150000</v>
      </c>
      <c r="E514" s="76">
        <f>SUM(E515+E516)</f>
        <v>150000</v>
      </c>
      <c r="F514" s="170">
        <f t="shared" si="42"/>
        <v>214.28571428571428</v>
      </c>
      <c r="G514" s="170">
        <f t="shared" si="43"/>
        <v>100</v>
      </c>
    </row>
    <row r="515" spans="1:7" ht="15">
      <c r="A515" s="111">
        <v>382</v>
      </c>
      <c r="B515" s="209" t="s">
        <v>456</v>
      </c>
      <c r="C515" s="16">
        <v>20000</v>
      </c>
      <c r="D515" s="16">
        <v>25000</v>
      </c>
      <c r="E515" s="16">
        <v>25000</v>
      </c>
      <c r="F515" s="170">
        <f t="shared" si="42"/>
        <v>125</v>
      </c>
      <c r="G515" s="170">
        <f t="shared" si="43"/>
        <v>100</v>
      </c>
    </row>
    <row r="516" spans="1:7" ht="15">
      <c r="A516" s="216">
        <v>382</v>
      </c>
      <c r="B516" s="209" t="s">
        <v>240</v>
      </c>
      <c r="C516" s="170">
        <v>50000</v>
      </c>
      <c r="D516" s="170">
        <v>125000</v>
      </c>
      <c r="E516" s="170">
        <v>125000</v>
      </c>
      <c r="F516" s="170">
        <f t="shared" si="42"/>
        <v>250</v>
      </c>
      <c r="G516" s="170">
        <f t="shared" si="43"/>
        <v>100</v>
      </c>
    </row>
    <row r="517" spans="1:7" ht="15">
      <c r="A517" s="116" t="s">
        <v>398</v>
      </c>
      <c r="B517" s="190"/>
      <c r="C517" s="148">
        <f>SUM(C518)</f>
        <v>50000</v>
      </c>
      <c r="D517" s="148">
        <f aca="true" t="shared" si="46" ref="D517:E519">SUM(D518)</f>
        <v>50000</v>
      </c>
      <c r="E517" s="148">
        <f t="shared" si="46"/>
        <v>50000</v>
      </c>
      <c r="F517" s="170">
        <f t="shared" si="42"/>
        <v>100</v>
      </c>
      <c r="G517" s="170">
        <f t="shared" si="43"/>
        <v>100</v>
      </c>
    </row>
    <row r="518" spans="1:7" ht="15">
      <c r="A518" s="108" t="s">
        <v>399</v>
      </c>
      <c r="B518" s="189"/>
      <c r="C518" s="145">
        <f>SUM(C519)</f>
        <v>50000</v>
      </c>
      <c r="D518" s="145">
        <f t="shared" si="46"/>
        <v>50000</v>
      </c>
      <c r="E518" s="145">
        <f t="shared" si="46"/>
        <v>50000</v>
      </c>
      <c r="F518" s="170">
        <f t="shared" si="42"/>
        <v>100</v>
      </c>
      <c r="G518" s="170">
        <f t="shared" si="43"/>
        <v>100</v>
      </c>
    </row>
    <row r="519" spans="1:7" ht="15">
      <c r="A519" s="113">
        <v>412</v>
      </c>
      <c r="B519" s="207" t="s">
        <v>123</v>
      </c>
      <c r="C519" s="76">
        <f>SUM(C520)</f>
        <v>50000</v>
      </c>
      <c r="D519" s="76">
        <f t="shared" si="46"/>
        <v>50000</v>
      </c>
      <c r="E519" s="76">
        <f t="shared" si="46"/>
        <v>50000</v>
      </c>
      <c r="F519" s="170">
        <f t="shared" si="42"/>
        <v>100</v>
      </c>
      <c r="G519" s="170">
        <f t="shared" si="43"/>
        <v>100</v>
      </c>
    </row>
    <row r="520" spans="1:7" ht="15">
      <c r="A520" s="216">
        <v>412</v>
      </c>
      <c r="B520" s="209" t="s">
        <v>377</v>
      </c>
      <c r="C520" s="170">
        <v>50000</v>
      </c>
      <c r="D520" s="170">
        <v>50000</v>
      </c>
      <c r="E520" s="170">
        <v>50000</v>
      </c>
      <c r="F520" s="170">
        <f t="shared" si="42"/>
        <v>100</v>
      </c>
      <c r="G520" s="170">
        <f t="shared" si="43"/>
        <v>100</v>
      </c>
    </row>
    <row r="521" spans="1:7" ht="15">
      <c r="A521" s="129" t="s">
        <v>241</v>
      </c>
      <c r="B521" s="124"/>
      <c r="C521" s="146">
        <f aca="true" t="shared" si="47" ref="C521:E522">SUM(C522)</f>
        <v>78561</v>
      </c>
      <c r="D521" s="146">
        <f t="shared" si="47"/>
        <v>447305</v>
      </c>
      <c r="E521" s="146">
        <f t="shared" si="47"/>
        <v>444785</v>
      </c>
      <c r="F521" s="170">
        <f t="shared" si="42"/>
        <v>566.1651455556829</v>
      </c>
      <c r="G521" s="170">
        <f t="shared" si="43"/>
        <v>99.43662601580577</v>
      </c>
    </row>
    <row r="522" spans="1:7" ht="15">
      <c r="A522" s="127" t="s">
        <v>242</v>
      </c>
      <c r="B522" s="122"/>
      <c r="C522" s="147">
        <f t="shared" si="47"/>
        <v>78561</v>
      </c>
      <c r="D522" s="147">
        <f t="shared" si="47"/>
        <v>447305</v>
      </c>
      <c r="E522" s="147">
        <f t="shared" si="47"/>
        <v>444785</v>
      </c>
      <c r="F522" s="170">
        <f t="shared" si="42"/>
        <v>566.1651455556829</v>
      </c>
      <c r="G522" s="170">
        <f t="shared" si="43"/>
        <v>99.43662601580577</v>
      </c>
    </row>
    <row r="523" spans="1:7" ht="15">
      <c r="A523" s="125" t="s">
        <v>243</v>
      </c>
      <c r="B523" s="120"/>
      <c r="C523" s="148">
        <f>SUM(C524+C529+C534)</f>
        <v>78561</v>
      </c>
      <c r="D523" s="148">
        <f>SUM(D524+D529+D534)</f>
        <v>447305</v>
      </c>
      <c r="E523" s="148">
        <f>SUM(E524+E529+E534)</f>
        <v>444785</v>
      </c>
      <c r="F523" s="170">
        <f t="shared" si="42"/>
        <v>566.1651455556829</v>
      </c>
      <c r="G523" s="170">
        <f t="shared" si="43"/>
        <v>99.43662601580577</v>
      </c>
    </row>
    <row r="524" spans="1:7" ht="15">
      <c r="A524" s="108" t="s">
        <v>244</v>
      </c>
      <c r="B524" s="108"/>
      <c r="C524" s="145">
        <f>SUM(C525)</f>
        <v>78561</v>
      </c>
      <c r="D524" s="145">
        <f>SUM(D525)</f>
        <v>122000</v>
      </c>
      <c r="E524" s="145">
        <f>SUM(E525)</f>
        <v>122000</v>
      </c>
      <c r="F524" s="170">
        <f t="shared" si="42"/>
        <v>155.2933389340767</v>
      </c>
      <c r="G524" s="170">
        <f t="shared" si="43"/>
        <v>100</v>
      </c>
    </row>
    <row r="525" spans="1:7" ht="15">
      <c r="A525" s="113">
        <v>381</v>
      </c>
      <c r="B525" s="207" t="s">
        <v>102</v>
      </c>
      <c r="C525" s="76">
        <f>SUM(C526:C528)</f>
        <v>78561</v>
      </c>
      <c r="D525" s="76">
        <f>SUM(D526:D528)</f>
        <v>122000</v>
      </c>
      <c r="E525" s="76">
        <f>SUM(E526:E528)</f>
        <v>122000</v>
      </c>
      <c r="F525" s="170">
        <f t="shared" si="42"/>
        <v>155.2933389340767</v>
      </c>
      <c r="G525" s="170">
        <f t="shared" si="43"/>
        <v>100</v>
      </c>
    </row>
    <row r="526" spans="1:7" ht="15">
      <c r="A526" s="216">
        <v>381</v>
      </c>
      <c r="B526" s="209" t="s">
        <v>106</v>
      </c>
      <c r="C526" s="171">
        <v>75000</v>
      </c>
      <c r="D526" s="171">
        <v>105000</v>
      </c>
      <c r="E526" s="171">
        <v>105000</v>
      </c>
      <c r="F526" s="170">
        <f t="shared" si="42"/>
        <v>140</v>
      </c>
      <c r="G526" s="170">
        <f t="shared" si="43"/>
        <v>100</v>
      </c>
    </row>
    <row r="527" spans="1:7" ht="15">
      <c r="A527" s="216">
        <v>381</v>
      </c>
      <c r="B527" s="209" t="s">
        <v>107</v>
      </c>
      <c r="C527" s="171">
        <v>3561</v>
      </c>
      <c r="D527" s="171">
        <v>10000</v>
      </c>
      <c r="E527" s="171">
        <v>10000</v>
      </c>
      <c r="F527" s="170">
        <f t="shared" si="42"/>
        <v>280.8199943836001</v>
      </c>
      <c r="G527" s="170">
        <f t="shared" si="43"/>
        <v>100</v>
      </c>
    </row>
    <row r="528" spans="1:7" ht="15">
      <c r="A528" s="216">
        <v>381</v>
      </c>
      <c r="B528" s="209" t="s">
        <v>709</v>
      </c>
      <c r="C528" s="171">
        <v>0</v>
      </c>
      <c r="D528" s="171">
        <v>7000</v>
      </c>
      <c r="E528" s="171">
        <v>7000</v>
      </c>
      <c r="F528" s="170" t="e">
        <f t="shared" si="42"/>
        <v>#DIV/0!</v>
      </c>
      <c r="G528" s="170">
        <f t="shared" si="43"/>
        <v>100</v>
      </c>
    </row>
    <row r="529" spans="1:7" ht="15">
      <c r="A529" s="108" t="s">
        <v>245</v>
      </c>
      <c r="B529" s="191"/>
      <c r="C529" s="145">
        <f>SUM(C530)</f>
        <v>0</v>
      </c>
      <c r="D529" s="145">
        <f>SUM(D530)</f>
        <v>5180</v>
      </c>
      <c r="E529" s="145">
        <f>SUM(E530)</f>
        <v>5180</v>
      </c>
      <c r="F529" s="170" t="e">
        <f t="shared" si="42"/>
        <v>#DIV/0!</v>
      </c>
      <c r="G529" s="170">
        <f t="shared" si="43"/>
        <v>100</v>
      </c>
    </row>
    <row r="530" spans="1:7" ht="15">
      <c r="A530" s="113">
        <v>329</v>
      </c>
      <c r="B530" s="187" t="s">
        <v>79</v>
      </c>
      <c r="C530" s="76">
        <f>SUM(C531:C533)</f>
        <v>0</v>
      </c>
      <c r="D530" s="76">
        <f>SUM(D531:D533)</f>
        <v>5180</v>
      </c>
      <c r="E530" s="76">
        <f>SUM(E531:E533)</f>
        <v>5180</v>
      </c>
      <c r="F530" s="170" t="e">
        <f t="shared" si="42"/>
        <v>#DIV/0!</v>
      </c>
      <c r="G530" s="170">
        <f t="shared" si="43"/>
        <v>100</v>
      </c>
    </row>
    <row r="531" spans="1:7" ht="15">
      <c r="A531" s="110">
        <v>329</v>
      </c>
      <c r="B531" s="209" t="s">
        <v>246</v>
      </c>
      <c r="C531" s="16">
        <v>0</v>
      </c>
      <c r="D531" s="16">
        <v>5180</v>
      </c>
      <c r="E531" s="171">
        <v>5180</v>
      </c>
      <c r="F531" s="170" t="e">
        <f t="shared" si="42"/>
        <v>#DIV/0!</v>
      </c>
      <c r="G531" s="170">
        <f t="shared" si="43"/>
        <v>100</v>
      </c>
    </row>
    <row r="532" spans="1:7" ht="15">
      <c r="A532" s="110">
        <v>329</v>
      </c>
      <c r="B532" s="209" t="s">
        <v>247</v>
      </c>
      <c r="C532" s="16">
        <v>0</v>
      </c>
      <c r="D532" s="16">
        <v>0</v>
      </c>
      <c r="E532" s="171">
        <v>0</v>
      </c>
      <c r="F532" s="170" t="e">
        <f t="shared" si="42"/>
        <v>#DIV/0!</v>
      </c>
      <c r="G532" s="170" t="e">
        <f t="shared" si="43"/>
        <v>#DIV/0!</v>
      </c>
    </row>
    <row r="533" spans="1:7" ht="15">
      <c r="A533" s="259">
        <v>329</v>
      </c>
      <c r="B533" s="258" t="s">
        <v>463</v>
      </c>
      <c r="C533" s="257">
        <v>0</v>
      </c>
      <c r="D533" s="248">
        <v>0</v>
      </c>
      <c r="E533" s="249">
        <v>0</v>
      </c>
      <c r="F533" s="170" t="e">
        <f t="shared" si="42"/>
        <v>#DIV/0!</v>
      </c>
      <c r="G533" s="170" t="e">
        <f t="shared" si="43"/>
        <v>#DIV/0!</v>
      </c>
    </row>
    <row r="534" spans="1:7" ht="15">
      <c r="A534" s="108" t="s">
        <v>248</v>
      </c>
      <c r="B534" s="215"/>
      <c r="C534" s="145">
        <f>SUM(C535)</f>
        <v>0</v>
      </c>
      <c r="D534" s="145">
        <f>SUM(D535)</f>
        <v>320125</v>
      </c>
      <c r="E534" s="145">
        <f>SUM(E535)</f>
        <v>317605</v>
      </c>
      <c r="F534" s="170" t="e">
        <f t="shared" si="42"/>
        <v>#DIV/0!</v>
      </c>
      <c r="G534" s="170">
        <f t="shared" si="43"/>
        <v>99.21280749707145</v>
      </c>
    </row>
    <row r="535" spans="1:7" ht="15">
      <c r="A535" s="113">
        <v>421</v>
      </c>
      <c r="B535" s="187" t="s">
        <v>126</v>
      </c>
      <c r="C535" s="76">
        <f>SUM(C536:C538)</f>
        <v>0</v>
      </c>
      <c r="D535" s="76">
        <f>SUM(D536:D538)</f>
        <v>320125</v>
      </c>
      <c r="E535" s="76">
        <f>SUM(E536:E538)</f>
        <v>317605</v>
      </c>
      <c r="F535" s="170" t="e">
        <f t="shared" si="42"/>
        <v>#DIV/0!</v>
      </c>
      <c r="G535" s="170">
        <f t="shared" si="43"/>
        <v>99.21280749707145</v>
      </c>
    </row>
    <row r="536" spans="1:7" ht="15">
      <c r="A536" s="110">
        <v>421</v>
      </c>
      <c r="B536" s="209" t="s">
        <v>588</v>
      </c>
      <c r="C536" s="16">
        <v>0</v>
      </c>
      <c r="D536" s="16">
        <v>0</v>
      </c>
      <c r="E536" s="16">
        <v>0</v>
      </c>
      <c r="F536" s="170" t="e">
        <f t="shared" si="42"/>
        <v>#DIV/0!</v>
      </c>
      <c r="G536" s="170" t="e">
        <f t="shared" si="43"/>
        <v>#DIV/0!</v>
      </c>
    </row>
    <row r="537" spans="1:7" ht="15">
      <c r="A537" s="110">
        <v>420</v>
      </c>
      <c r="B537" s="209" t="s">
        <v>712</v>
      </c>
      <c r="C537" s="16">
        <v>0</v>
      </c>
      <c r="D537" s="16">
        <v>145125</v>
      </c>
      <c r="E537" s="16">
        <v>145125</v>
      </c>
      <c r="F537" s="170"/>
      <c r="G537" s="170"/>
    </row>
    <row r="538" spans="1:7" ht="15">
      <c r="A538" s="110">
        <v>421</v>
      </c>
      <c r="B538" s="209" t="s">
        <v>653</v>
      </c>
      <c r="C538" s="16">
        <v>0</v>
      </c>
      <c r="D538" s="16">
        <v>175000</v>
      </c>
      <c r="E538" s="16">
        <v>172480</v>
      </c>
      <c r="F538" s="170" t="e">
        <f aca="true" t="shared" si="48" ref="F538:F543">E538/C538*100</f>
        <v>#DIV/0!</v>
      </c>
      <c r="G538" s="170">
        <f t="shared" si="43"/>
        <v>98.56</v>
      </c>
    </row>
    <row r="539" spans="1:7" ht="15">
      <c r="A539" s="129" t="s">
        <v>589</v>
      </c>
      <c r="B539" s="124"/>
      <c r="C539" s="146">
        <f aca="true" t="shared" si="49" ref="C539:E540">SUM(C540)</f>
        <v>232154</v>
      </c>
      <c r="D539" s="146">
        <f t="shared" si="49"/>
        <v>223000</v>
      </c>
      <c r="E539" s="146">
        <f t="shared" si="49"/>
        <v>218771.86</v>
      </c>
      <c r="F539" s="170">
        <f t="shared" si="48"/>
        <v>94.23566253435219</v>
      </c>
      <c r="G539" s="170">
        <f>E539/D539*100</f>
        <v>98.1039730941704</v>
      </c>
    </row>
    <row r="540" spans="1:7" ht="15">
      <c r="A540" s="127" t="s">
        <v>590</v>
      </c>
      <c r="B540" s="122"/>
      <c r="C540" s="147">
        <f t="shared" si="49"/>
        <v>232154</v>
      </c>
      <c r="D540" s="147">
        <f t="shared" si="49"/>
        <v>223000</v>
      </c>
      <c r="E540" s="147">
        <f t="shared" si="49"/>
        <v>218771.86</v>
      </c>
      <c r="F540" s="170">
        <f t="shared" si="48"/>
        <v>94.23566253435219</v>
      </c>
      <c r="G540" s="170">
        <f>E540/D540*100</f>
        <v>98.1039730941704</v>
      </c>
    </row>
    <row r="541" spans="1:7" ht="15">
      <c r="A541" s="125" t="s">
        <v>591</v>
      </c>
      <c r="B541" s="120"/>
      <c r="C541" s="148">
        <f>SUM(C542+C546)</f>
        <v>232154</v>
      </c>
      <c r="D541" s="148">
        <f aca="true" t="shared" si="50" ref="D541:E541">SUM(D542+D546)</f>
        <v>223000</v>
      </c>
      <c r="E541" s="148">
        <f t="shared" si="50"/>
        <v>218771.86</v>
      </c>
      <c r="F541" s="170">
        <f t="shared" si="48"/>
        <v>94.23566253435219</v>
      </c>
      <c r="G541" s="170">
        <f>E541/D541*100</f>
        <v>98.1039730941704</v>
      </c>
    </row>
    <row r="542" spans="1:7" ht="15">
      <c r="A542" s="108" t="s">
        <v>592</v>
      </c>
      <c r="B542" s="108"/>
      <c r="C542" s="145">
        <f>SUM(C543)</f>
        <v>163404</v>
      </c>
      <c r="D542" s="145">
        <f>SUM(D543)</f>
        <v>193000</v>
      </c>
      <c r="E542" s="145">
        <f>SUM(E543)</f>
        <v>188771.86</v>
      </c>
      <c r="F542" s="170">
        <f t="shared" si="48"/>
        <v>115.52462608014491</v>
      </c>
      <c r="G542" s="170">
        <f>E542/D542*100</f>
        <v>97.80925388601035</v>
      </c>
    </row>
    <row r="543" spans="1:7" ht="15">
      <c r="A543" s="113">
        <v>323</v>
      </c>
      <c r="B543" s="187" t="s">
        <v>71</v>
      </c>
      <c r="C543" s="76">
        <f>SUM(C544:C545)</f>
        <v>163404</v>
      </c>
      <c r="D543" s="76">
        <f>SUM(D544:D545)</f>
        <v>193000</v>
      </c>
      <c r="E543" s="76">
        <f>SUM(E544:E545)</f>
        <v>188771.86</v>
      </c>
      <c r="F543" s="170">
        <f t="shared" si="48"/>
        <v>115.52462608014491</v>
      </c>
      <c r="G543" s="170">
        <f t="shared" si="43"/>
        <v>97.80925388601035</v>
      </c>
    </row>
    <row r="544" spans="1:7" ht="15">
      <c r="A544" s="110">
        <v>323</v>
      </c>
      <c r="B544" s="209" t="s">
        <v>407</v>
      </c>
      <c r="C544" s="112">
        <v>22916</v>
      </c>
      <c r="D544" s="112">
        <v>27000</v>
      </c>
      <c r="E544" s="112">
        <v>23709.36</v>
      </c>
      <c r="F544" s="170">
        <f t="shared" si="42"/>
        <v>103.46203525920754</v>
      </c>
      <c r="G544" s="170">
        <f t="shared" si="43"/>
        <v>87.81244444444445</v>
      </c>
    </row>
    <row r="545" spans="1:7" ht="15">
      <c r="A545" s="216">
        <v>323</v>
      </c>
      <c r="B545" s="209" t="s">
        <v>249</v>
      </c>
      <c r="C545" s="171">
        <v>140488</v>
      </c>
      <c r="D545" s="171">
        <v>166000</v>
      </c>
      <c r="E545" s="171">
        <v>165062.5</v>
      </c>
      <c r="F545" s="170">
        <f t="shared" si="42"/>
        <v>117.49224133022038</v>
      </c>
      <c r="G545" s="170">
        <f t="shared" si="43"/>
        <v>99.43524096385542</v>
      </c>
    </row>
    <row r="546" spans="1:7" ht="15">
      <c r="A546" s="108" t="s">
        <v>282</v>
      </c>
      <c r="B546" s="191" t="s">
        <v>706</v>
      </c>
      <c r="C546" s="145">
        <f>SUM(C547)</f>
        <v>68750</v>
      </c>
      <c r="D546" s="145">
        <f>SUM(D547)</f>
        <v>30000</v>
      </c>
      <c r="E546" s="145">
        <f>SUM(E547)</f>
        <v>30000</v>
      </c>
      <c r="F546" s="170">
        <f>E546/C546*100</f>
        <v>43.63636363636363</v>
      </c>
      <c r="G546" s="170">
        <f>E546/D546*100</f>
        <v>100</v>
      </c>
    </row>
    <row r="547" spans="1:7" ht="15">
      <c r="A547" s="113">
        <v>382</v>
      </c>
      <c r="B547" s="187" t="s">
        <v>113</v>
      </c>
      <c r="C547" s="76">
        <f>C548+C549</f>
        <v>68750</v>
      </c>
      <c r="D547" s="76">
        <f>D549</f>
        <v>30000</v>
      </c>
      <c r="E547" s="76">
        <f>E549</f>
        <v>30000</v>
      </c>
      <c r="F547" s="170">
        <f>E547/C547*100</f>
        <v>43.63636363636363</v>
      </c>
      <c r="G547" s="170">
        <f>E547/D547*100</f>
        <v>100</v>
      </c>
    </row>
    <row r="548" spans="1:7" ht="15">
      <c r="A548" s="111">
        <v>382</v>
      </c>
      <c r="B548" s="188" t="s">
        <v>633</v>
      </c>
      <c r="C548" s="16">
        <v>18750</v>
      </c>
      <c r="D548" s="76"/>
      <c r="E548" s="76"/>
      <c r="F548" s="170"/>
      <c r="G548" s="170"/>
    </row>
    <row r="549" spans="1:7" ht="15">
      <c r="A549" s="110">
        <v>382</v>
      </c>
      <c r="B549" s="209" t="s">
        <v>710</v>
      </c>
      <c r="C549" s="16">
        <v>50000</v>
      </c>
      <c r="D549" s="16">
        <v>30000</v>
      </c>
      <c r="E549" s="171">
        <v>30000</v>
      </c>
      <c r="F549" s="170">
        <f>E549/C549*100</f>
        <v>60</v>
      </c>
      <c r="G549" s="170">
        <f>E549/D549*100</f>
        <v>100</v>
      </c>
    </row>
    <row r="550" spans="1:7" ht="15">
      <c r="A550" s="129" t="s">
        <v>250</v>
      </c>
      <c r="B550" s="124"/>
      <c r="C550" s="146">
        <f>SUM(C551)</f>
        <v>271601</v>
      </c>
      <c r="D550" s="146">
        <f>SUM(D551)</f>
        <v>222000</v>
      </c>
      <c r="E550" s="146">
        <f>SUM(E551)</f>
        <v>142051.74</v>
      </c>
      <c r="F550" s="170">
        <f t="shared" si="42"/>
        <v>52.30162628267201</v>
      </c>
      <c r="G550" s="170">
        <f t="shared" si="43"/>
        <v>63.98727027027027</v>
      </c>
    </row>
    <row r="551" spans="1:7" ht="15">
      <c r="A551" s="127" t="s">
        <v>251</v>
      </c>
      <c r="B551" s="122"/>
      <c r="C551" s="147">
        <f>SUM(C552+C558+C565+C572)</f>
        <v>271601</v>
      </c>
      <c r="D551" s="147">
        <f>SUM(D552+D558+D565+D572)</f>
        <v>222000</v>
      </c>
      <c r="E551" s="147">
        <f>SUM(E552+E558+E565+E572)</f>
        <v>142051.74</v>
      </c>
      <c r="F551" s="170">
        <f t="shared" si="42"/>
        <v>52.30162628267201</v>
      </c>
      <c r="G551" s="170">
        <f t="shared" si="43"/>
        <v>63.98727027027027</v>
      </c>
    </row>
    <row r="552" spans="1:7" ht="15">
      <c r="A552" s="125" t="s">
        <v>252</v>
      </c>
      <c r="B552" s="120"/>
      <c r="C552" s="148">
        <f aca="true" t="shared" si="51" ref="C552:E553">SUM(C553)</f>
        <v>31181</v>
      </c>
      <c r="D552" s="148">
        <f t="shared" si="51"/>
        <v>46000</v>
      </c>
      <c r="E552" s="148">
        <f t="shared" si="51"/>
        <v>42251.74</v>
      </c>
      <c r="F552" s="170">
        <f t="shared" si="42"/>
        <v>135.50476251563452</v>
      </c>
      <c r="G552" s="170">
        <f t="shared" si="43"/>
        <v>91.85160869565216</v>
      </c>
    </row>
    <row r="553" spans="1:7" ht="15">
      <c r="A553" s="108" t="s">
        <v>253</v>
      </c>
      <c r="B553" s="108"/>
      <c r="C553" s="145">
        <f t="shared" si="51"/>
        <v>31181</v>
      </c>
      <c r="D553" s="145">
        <f t="shared" si="51"/>
        <v>46000</v>
      </c>
      <c r="E553" s="145">
        <f t="shared" si="51"/>
        <v>42251.74</v>
      </c>
      <c r="F553" s="170">
        <f t="shared" si="42"/>
        <v>135.50476251563452</v>
      </c>
      <c r="G553" s="170">
        <f t="shared" si="43"/>
        <v>91.85160869565216</v>
      </c>
    </row>
    <row r="554" spans="1:7" ht="15">
      <c r="A554" s="113">
        <v>372</v>
      </c>
      <c r="B554" s="187" t="s">
        <v>254</v>
      </c>
      <c r="C554" s="76">
        <f>SUM(C555:C557)</f>
        <v>31181</v>
      </c>
      <c r="D554" s="76">
        <f>SUM(D555:D557)</f>
        <v>46000</v>
      </c>
      <c r="E554" s="76">
        <f>SUM(E555:E557)</f>
        <v>42251.74</v>
      </c>
      <c r="F554" s="170">
        <f t="shared" si="42"/>
        <v>135.50476251563452</v>
      </c>
      <c r="G554" s="170">
        <f t="shared" si="43"/>
        <v>91.85160869565216</v>
      </c>
    </row>
    <row r="555" spans="1:7" ht="15">
      <c r="A555" s="216">
        <v>372</v>
      </c>
      <c r="B555" s="209" t="s">
        <v>255</v>
      </c>
      <c r="C555" s="16">
        <v>26100</v>
      </c>
      <c r="D555" s="171">
        <v>28000</v>
      </c>
      <c r="E555" s="171">
        <v>27400</v>
      </c>
      <c r="F555" s="170">
        <f t="shared" si="42"/>
        <v>104.98084291187739</v>
      </c>
      <c r="G555" s="170">
        <f t="shared" si="43"/>
        <v>97.85714285714285</v>
      </c>
    </row>
    <row r="556" spans="1:7" ht="15">
      <c r="A556" s="216">
        <v>372</v>
      </c>
      <c r="B556" s="209" t="s">
        <v>257</v>
      </c>
      <c r="C556" s="16">
        <v>5081</v>
      </c>
      <c r="D556" s="16">
        <v>5000</v>
      </c>
      <c r="E556" s="171">
        <v>3089.74</v>
      </c>
      <c r="F556" s="170">
        <f t="shared" si="42"/>
        <v>60.809683133241485</v>
      </c>
      <c r="G556" s="170">
        <f t="shared" si="43"/>
        <v>61.794799999999995</v>
      </c>
    </row>
    <row r="557" spans="1:7" ht="15">
      <c r="A557" s="216">
        <v>372</v>
      </c>
      <c r="B557" s="209" t="s">
        <v>464</v>
      </c>
      <c r="C557" s="16">
        <v>0</v>
      </c>
      <c r="D557" s="16">
        <v>13000</v>
      </c>
      <c r="E557" s="171">
        <v>11762</v>
      </c>
      <c r="F557" s="170" t="e">
        <f t="shared" si="42"/>
        <v>#DIV/0!</v>
      </c>
      <c r="G557" s="170">
        <f t="shared" si="43"/>
        <v>90.47692307692307</v>
      </c>
    </row>
    <row r="558" spans="1:7" ht="15">
      <c r="A558" s="116" t="s">
        <v>258</v>
      </c>
      <c r="B558" s="192"/>
      <c r="C558" s="148">
        <f>C559+C562</f>
        <v>194400</v>
      </c>
      <c r="D558" s="148">
        <f>D559+D562</f>
        <v>128000</v>
      </c>
      <c r="E558" s="148">
        <f>E559+E562</f>
        <v>54800</v>
      </c>
      <c r="F558" s="170">
        <f t="shared" si="42"/>
        <v>28.189300411522634</v>
      </c>
      <c r="G558" s="170">
        <f t="shared" si="43"/>
        <v>42.8125</v>
      </c>
    </row>
    <row r="559" spans="1:7" ht="15">
      <c r="A559" s="108" t="s">
        <v>259</v>
      </c>
      <c r="B559" s="191"/>
      <c r="C559" s="145">
        <f>SUM(C560)</f>
        <v>14400</v>
      </c>
      <c r="D559" s="145">
        <f>SUM(D560)</f>
        <v>8000</v>
      </c>
      <c r="E559" s="145">
        <f>SUM(E560)</f>
        <v>4800</v>
      </c>
      <c r="F559" s="170">
        <f aca="true" t="shared" si="52" ref="F559:F629">E559/C559*100</f>
        <v>33.33333333333333</v>
      </c>
      <c r="G559" s="170">
        <f aca="true" t="shared" si="53" ref="G559:G629">E559/D559*100</f>
        <v>60</v>
      </c>
    </row>
    <row r="560" spans="1:7" ht="15">
      <c r="A560" s="113">
        <v>372</v>
      </c>
      <c r="B560" s="182" t="s">
        <v>260</v>
      </c>
      <c r="C560" s="76">
        <f>C561</f>
        <v>14400</v>
      </c>
      <c r="D560" s="76">
        <f>D561</f>
        <v>8000</v>
      </c>
      <c r="E560" s="76">
        <f>E561</f>
        <v>4800</v>
      </c>
      <c r="F560" s="170">
        <f t="shared" si="52"/>
        <v>33.33333333333333</v>
      </c>
      <c r="G560" s="170">
        <f t="shared" si="53"/>
        <v>60</v>
      </c>
    </row>
    <row r="561" spans="1:7" ht="24.75">
      <c r="A561" s="218">
        <v>372</v>
      </c>
      <c r="B561" s="285" t="s">
        <v>261</v>
      </c>
      <c r="C561" s="16">
        <v>14400</v>
      </c>
      <c r="D561" s="16">
        <v>8000</v>
      </c>
      <c r="E561" s="171">
        <v>4800</v>
      </c>
      <c r="F561" s="170">
        <f>E561/C561*100</f>
        <v>33.33333333333333</v>
      </c>
      <c r="G561" s="170">
        <f>E561/D561*100</f>
        <v>60</v>
      </c>
    </row>
    <row r="562" spans="1:7" ht="15">
      <c r="A562" s="108" t="s">
        <v>259</v>
      </c>
      <c r="B562" s="191" t="s">
        <v>543</v>
      </c>
      <c r="C562" s="145">
        <f>SUM(C563)</f>
        <v>180000</v>
      </c>
      <c r="D562" s="145">
        <f>SUM(D563)</f>
        <v>120000</v>
      </c>
      <c r="E562" s="145">
        <f>SUM(E563)</f>
        <v>50000</v>
      </c>
      <c r="F562" s="170">
        <f>E562/C562*100</f>
        <v>27.77777777777778</v>
      </c>
      <c r="G562" s="170">
        <f>E562/D562*100</f>
        <v>41.66666666666667</v>
      </c>
    </row>
    <row r="563" spans="1:7" ht="15">
      <c r="A563" s="113">
        <v>382</v>
      </c>
      <c r="B563" s="182" t="s">
        <v>113</v>
      </c>
      <c r="C563" s="76">
        <f>C564</f>
        <v>180000</v>
      </c>
      <c r="D563" s="76">
        <f>D564</f>
        <v>120000</v>
      </c>
      <c r="E563" s="76">
        <f>E564</f>
        <v>50000</v>
      </c>
      <c r="F563" s="170">
        <f>E563/C563*100</f>
        <v>27.77777777777778</v>
      </c>
      <c r="G563" s="170">
        <f>E563/D563*100</f>
        <v>41.66666666666667</v>
      </c>
    </row>
    <row r="564" spans="1:7" ht="24.75">
      <c r="A564" s="218">
        <v>382</v>
      </c>
      <c r="B564" s="285" t="s">
        <v>544</v>
      </c>
      <c r="C564" s="16">
        <v>180000</v>
      </c>
      <c r="D564" s="16">
        <v>120000</v>
      </c>
      <c r="E564" s="171">
        <v>50000</v>
      </c>
      <c r="F564" s="170">
        <f>E564/C564*100</f>
        <v>27.77777777777778</v>
      </c>
      <c r="G564" s="170">
        <f>E564/D564*100</f>
        <v>41.66666666666667</v>
      </c>
    </row>
    <row r="565" spans="1:7" ht="15">
      <c r="A565" s="116" t="s">
        <v>262</v>
      </c>
      <c r="B565" s="192"/>
      <c r="C565" s="148">
        <f>C566+C569</f>
        <v>39420</v>
      </c>
      <c r="D565" s="148">
        <f>D566+D569</f>
        <v>45000</v>
      </c>
      <c r="E565" s="148">
        <f>E566+E569</f>
        <v>45000</v>
      </c>
      <c r="F565" s="170">
        <f>E565/C565*100</f>
        <v>114.15525114155251</v>
      </c>
      <c r="G565" s="170">
        <f>E565/D565*100</f>
        <v>100</v>
      </c>
    </row>
    <row r="566" spans="1:7" ht="15">
      <c r="A566" s="108" t="s">
        <v>263</v>
      </c>
      <c r="B566" s="191"/>
      <c r="C566" s="145">
        <f aca="true" t="shared" si="54" ref="C566:E567">SUM(C567)</f>
        <v>30420</v>
      </c>
      <c r="D566" s="145">
        <f t="shared" si="54"/>
        <v>35000</v>
      </c>
      <c r="E566" s="145">
        <f t="shared" si="54"/>
        <v>35000</v>
      </c>
      <c r="F566" s="170">
        <f t="shared" si="52"/>
        <v>115.05588428665352</v>
      </c>
      <c r="G566" s="170">
        <f t="shared" si="53"/>
        <v>100</v>
      </c>
    </row>
    <row r="567" spans="1:7" ht="15">
      <c r="A567" s="113">
        <v>381</v>
      </c>
      <c r="B567" s="208" t="s">
        <v>102</v>
      </c>
      <c r="C567" s="76">
        <f t="shared" si="54"/>
        <v>30420</v>
      </c>
      <c r="D567" s="76">
        <f t="shared" si="54"/>
        <v>35000</v>
      </c>
      <c r="E567" s="76">
        <f t="shared" si="54"/>
        <v>35000</v>
      </c>
      <c r="F567" s="170">
        <f t="shared" si="52"/>
        <v>115.05588428665352</v>
      </c>
      <c r="G567" s="170">
        <f t="shared" si="53"/>
        <v>100</v>
      </c>
    </row>
    <row r="568" spans="1:7" ht="15">
      <c r="A568" s="218">
        <v>381</v>
      </c>
      <c r="B568" s="217" t="s">
        <v>264</v>
      </c>
      <c r="C568" s="171">
        <v>30420</v>
      </c>
      <c r="D568" s="171">
        <v>35000</v>
      </c>
      <c r="E568" s="171">
        <v>35000</v>
      </c>
      <c r="F568" s="170">
        <f t="shared" si="52"/>
        <v>115.05588428665352</v>
      </c>
      <c r="G568" s="170">
        <f t="shared" si="53"/>
        <v>100</v>
      </c>
    </row>
    <row r="569" spans="1:7" ht="15">
      <c r="A569" s="108" t="s">
        <v>265</v>
      </c>
      <c r="B569" s="191"/>
      <c r="C569" s="145">
        <f aca="true" t="shared" si="55" ref="C569:E570">SUM(C570)</f>
        <v>9000</v>
      </c>
      <c r="D569" s="145">
        <f t="shared" si="55"/>
        <v>10000</v>
      </c>
      <c r="E569" s="145">
        <f t="shared" si="55"/>
        <v>10000</v>
      </c>
      <c r="F569" s="170">
        <f t="shared" si="52"/>
        <v>111.11111111111111</v>
      </c>
      <c r="G569" s="170">
        <f t="shared" si="53"/>
        <v>100</v>
      </c>
    </row>
    <row r="570" spans="1:7" ht="15">
      <c r="A570" s="113">
        <v>381</v>
      </c>
      <c r="B570" s="182" t="s">
        <v>102</v>
      </c>
      <c r="C570" s="76">
        <f t="shared" si="55"/>
        <v>9000</v>
      </c>
      <c r="D570" s="76">
        <f t="shared" si="55"/>
        <v>10000</v>
      </c>
      <c r="E570" s="76">
        <f t="shared" si="55"/>
        <v>10000</v>
      </c>
      <c r="F570" s="170">
        <f t="shared" si="52"/>
        <v>111.11111111111111</v>
      </c>
      <c r="G570" s="170">
        <f t="shared" si="53"/>
        <v>100</v>
      </c>
    </row>
    <row r="571" spans="1:7" ht="15">
      <c r="A571" s="218">
        <v>381</v>
      </c>
      <c r="B571" s="217" t="s">
        <v>266</v>
      </c>
      <c r="C571" s="171">
        <v>9000</v>
      </c>
      <c r="D571" s="171">
        <v>10000</v>
      </c>
      <c r="E571" s="171">
        <v>10000</v>
      </c>
      <c r="F571" s="170">
        <f t="shared" si="52"/>
        <v>111.11111111111111</v>
      </c>
      <c r="G571" s="170">
        <f t="shared" si="53"/>
        <v>100</v>
      </c>
    </row>
    <row r="572" spans="1:7" ht="15">
      <c r="A572" s="116" t="s">
        <v>267</v>
      </c>
      <c r="B572" s="192"/>
      <c r="C572" s="148">
        <f aca="true" t="shared" si="56" ref="C572:E573">SUM(C573)</f>
        <v>6600</v>
      </c>
      <c r="D572" s="148">
        <f t="shared" si="56"/>
        <v>3000</v>
      </c>
      <c r="E572" s="148">
        <f t="shared" si="56"/>
        <v>0</v>
      </c>
      <c r="F572" s="170">
        <f t="shared" si="52"/>
        <v>0</v>
      </c>
      <c r="G572" s="170">
        <f t="shared" si="53"/>
        <v>0</v>
      </c>
    </row>
    <row r="573" spans="1:7" ht="15">
      <c r="A573" s="152" t="s">
        <v>268</v>
      </c>
      <c r="B573" s="193"/>
      <c r="C573" s="145">
        <f t="shared" si="56"/>
        <v>6600</v>
      </c>
      <c r="D573" s="145">
        <f t="shared" si="56"/>
        <v>3000</v>
      </c>
      <c r="E573" s="145">
        <f t="shared" si="56"/>
        <v>0</v>
      </c>
      <c r="F573" s="170">
        <f t="shared" si="52"/>
        <v>0</v>
      </c>
      <c r="G573" s="170">
        <f t="shared" si="53"/>
        <v>0</v>
      </c>
    </row>
    <row r="574" spans="1:7" ht="15">
      <c r="A574" s="154">
        <v>381</v>
      </c>
      <c r="B574" s="184" t="s">
        <v>102</v>
      </c>
      <c r="C574" s="151">
        <f>SUM(C575:C575)</f>
        <v>6600</v>
      </c>
      <c r="D574" s="151">
        <f>SUM(D575:D575)</f>
        <v>3000</v>
      </c>
      <c r="E574" s="151">
        <f>SUM(E575:E575)</f>
        <v>0</v>
      </c>
      <c r="F574" s="170">
        <f t="shared" si="52"/>
        <v>0</v>
      </c>
      <c r="G574" s="170">
        <f t="shared" si="53"/>
        <v>0</v>
      </c>
    </row>
    <row r="575" spans="1:7" ht="15">
      <c r="A575" s="216">
        <v>381</v>
      </c>
      <c r="B575" s="227" t="s">
        <v>111</v>
      </c>
      <c r="C575" s="171">
        <v>6600</v>
      </c>
      <c r="D575" s="171">
        <v>3000</v>
      </c>
      <c r="E575" s="171">
        <v>0</v>
      </c>
      <c r="F575" s="170">
        <f t="shared" si="52"/>
        <v>0</v>
      </c>
      <c r="G575" s="170">
        <f t="shared" si="53"/>
        <v>0</v>
      </c>
    </row>
    <row r="576" spans="1:7" ht="15">
      <c r="A576" s="129" t="s">
        <v>408</v>
      </c>
      <c r="B576" s="130"/>
      <c r="C576" s="146" t="e">
        <f>SUM(C577)</f>
        <v>#REF!</v>
      </c>
      <c r="D576" s="146" t="e">
        <f aca="true" t="shared" si="57" ref="D576:E578">SUM(D577)</f>
        <v>#REF!</v>
      </c>
      <c r="E576" s="146" t="e">
        <f t="shared" si="57"/>
        <v>#REF!</v>
      </c>
      <c r="F576" s="170" t="e">
        <f t="shared" si="52"/>
        <v>#REF!</v>
      </c>
      <c r="G576" s="170" t="e">
        <f t="shared" si="53"/>
        <v>#REF!</v>
      </c>
    </row>
    <row r="577" spans="1:7" ht="15">
      <c r="A577" s="127" t="s">
        <v>172</v>
      </c>
      <c r="B577" s="128"/>
      <c r="C577" s="147" t="e">
        <f>SUM(C578)</f>
        <v>#REF!</v>
      </c>
      <c r="D577" s="147" t="e">
        <f t="shared" si="57"/>
        <v>#REF!</v>
      </c>
      <c r="E577" s="147" t="e">
        <f t="shared" si="57"/>
        <v>#REF!</v>
      </c>
      <c r="F577" s="170" t="e">
        <f t="shared" si="52"/>
        <v>#REF!</v>
      </c>
      <c r="G577" s="170" t="e">
        <f t="shared" si="53"/>
        <v>#REF!</v>
      </c>
    </row>
    <row r="578" spans="1:7" ht="15">
      <c r="A578" s="125" t="s">
        <v>269</v>
      </c>
      <c r="B578" s="126"/>
      <c r="C578" s="148" t="e">
        <f>SUM(C579)</f>
        <v>#REF!</v>
      </c>
      <c r="D578" s="148" t="e">
        <f t="shared" si="57"/>
        <v>#REF!</v>
      </c>
      <c r="E578" s="148" t="e">
        <f t="shared" si="57"/>
        <v>#REF!</v>
      </c>
      <c r="F578" s="170" t="e">
        <f t="shared" si="52"/>
        <v>#REF!</v>
      </c>
      <c r="G578" s="170" t="e">
        <f t="shared" si="53"/>
        <v>#REF!</v>
      </c>
    </row>
    <row r="579" spans="1:7" ht="15">
      <c r="A579" s="108" t="s">
        <v>270</v>
      </c>
      <c r="B579" s="109"/>
      <c r="C579" s="145" t="e">
        <f>SUM(#REF!+C580+C584+C586+C588)</f>
        <v>#REF!</v>
      </c>
      <c r="D579" s="145" t="e">
        <f>SUM(#REF!+D580+D584+D586+D588)</f>
        <v>#REF!</v>
      </c>
      <c r="E579" s="145" t="e">
        <f>SUM(#REF!+E580+E584+E586+E588)</f>
        <v>#REF!</v>
      </c>
      <c r="F579" s="170" t="e">
        <f t="shared" si="52"/>
        <v>#REF!</v>
      </c>
      <c r="G579" s="170" t="e">
        <f t="shared" si="53"/>
        <v>#REF!</v>
      </c>
    </row>
    <row r="580" spans="1:7" ht="15">
      <c r="A580" s="113">
        <v>343</v>
      </c>
      <c r="B580" s="208" t="s">
        <v>91</v>
      </c>
      <c r="C580" s="76">
        <f>SUM(C581:C583)</f>
        <v>7057</v>
      </c>
      <c r="D580" s="76">
        <f>SUM(D581:D583)</f>
        <v>10100</v>
      </c>
      <c r="E580" s="76">
        <f>SUM(E581:E583)</f>
        <v>9317.23</v>
      </c>
      <c r="F580" s="170">
        <f t="shared" si="52"/>
        <v>132.02819895139578</v>
      </c>
      <c r="G580" s="170">
        <f t="shared" si="53"/>
        <v>92.24980198019801</v>
      </c>
    </row>
    <row r="581" spans="1:7" ht="15">
      <c r="A581" s="218">
        <v>343</v>
      </c>
      <c r="B581" s="217" t="s">
        <v>233</v>
      </c>
      <c r="C581" s="171">
        <v>7023</v>
      </c>
      <c r="D581" s="171">
        <v>10000</v>
      </c>
      <c r="E581" s="171">
        <v>9304</v>
      </c>
      <c r="F581" s="170">
        <f t="shared" si="52"/>
        <v>132.47899757938205</v>
      </c>
      <c r="G581" s="170">
        <f t="shared" si="53"/>
        <v>93.04</v>
      </c>
    </row>
    <row r="582" spans="1:7" ht="15">
      <c r="A582" s="218">
        <v>343</v>
      </c>
      <c r="B582" s="217" t="s">
        <v>460</v>
      </c>
      <c r="C582" s="171">
        <v>15</v>
      </c>
      <c r="D582" s="171">
        <v>50</v>
      </c>
      <c r="E582" s="171">
        <v>11.49</v>
      </c>
      <c r="F582" s="170">
        <f t="shared" si="52"/>
        <v>76.6</v>
      </c>
      <c r="G582" s="170">
        <f t="shared" si="53"/>
        <v>22.98</v>
      </c>
    </row>
    <row r="583" spans="1:7" ht="15">
      <c r="A583" s="218">
        <v>343</v>
      </c>
      <c r="B583" s="217" t="s">
        <v>271</v>
      </c>
      <c r="C583" s="171">
        <v>19</v>
      </c>
      <c r="D583" s="171">
        <v>50</v>
      </c>
      <c r="E583" s="171">
        <v>1.74</v>
      </c>
      <c r="F583" s="170">
        <f t="shared" si="52"/>
        <v>9.157894736842104</v>
      </c>
      <c r="G583" s="170">
        <f t="shared" si="53"/>
        <v>3.4799999999999995</v>
      </c>
    </row>
    <row r="584" spans="1:7" ht="15">
      <c r="A584" s="113">
        <v>323</v>
      </c>
      <c r="B584" s="182" t="s">
        <v>71</v>
      </c>
      <c r="C584" s="76">
        <f>C585</f>
        <v>9359</v>
      </c>
      <c r="D584" s="76">
        <f>D585</f>
        <v>8000</v>
      </c>
      <c r="E584" s="76">
        <f>E585</f>
        <v>7222.9</v>
      </c>
      <c r="F584" s="170">
        <f t="shared" si="52"/>
        <v>77.17598033977988</v>
      </c>
      <c r="G584" s="170">
        <f t="shared" si="53"/>
        <v>90.28625</v>
      </c>
    </row>
    <row r="585" spans="1:7" ht="15">
      <c r="A585" s="111">
        <v>323</v>
      </c>
      <c r="B585" s="217" t="s">
        <v>484</v>
      </c>
      <c r="C585" s="16">
        <v>9359</v>
      </c>
      <c r="D585" s="16">
        <v>8000</v>
      </c>
      <c r="E585" s="171">
        <v>7222.9</v>
      </c>
      <c r="F585" s="170">
        <f t="shared" si="52"/>
        <v>77.17598033977988</v>
      </c>
      <c r="G585" s="170">
        <f t="shared" si="53"/>
        <v>90.28625</v>
      </c>
    </row>
    <row r="586" spans="1:7" ht="15">
      <c r="A586" s="113">
        <v>329</v>
      </c>
      <c r="B586" s="182" t="s">
        <v>272</v>
      </c>
      <c r="C586" s="76">
        <f>SUM(C587:C587)</f>
        <v>859</v>
      </c>
      <c r="D586" s="76">
        <f>SUM(D587:D587)</f>
        <v>2000</v>
      </c>
      <c r="E586" s="76">
        <f>SUM(E587:E587)</f>
        <v>1381.41</v>
      </c>
      <c r="F586" s="170">
        <f t="shared" si="52"/>
        <v>160.8160651920838</v>
      </c>
      <c r="G586" s="170">
        <f t="shared" si="53"/>
        <v>69.0705</v>
      </c>
    </row>
    <row r="587" spans="1:7" ht="24.75">
      <c r="A587" s="111">
        <v>329</v>
      </c>
      <c r="B587" s="284" t="s">
        <v>273</v>
      </c>
      <c r="C587" s="16">
        <v>859</v>
      </c>
      <c r="D587" s="16">
        <v>2000</v>
      </c>
      <c r="E587" s="171">
        <v>1381.41</v>
      </c>
      <c r="F587" s="170">
        <f t="shared" si="52"/>
        <v>160.8160651920838</v>
      </c>
      <c r="G587" s="170">
        <f t="shared" si="53"/>
        <v>69.0705</v>
      </c>
    </row>
    <row r="588" spans="1:7" ht="15">
      <c r="A588" s="160">
        <v>54</v>
      </c>
      <c r="B588" s="226" t="s">
        <v>137</v>
      </c>
      <c r="C588" s="66">
        <f>SUM(C589)</f>
        <v>0</v>
      </c>
      <c r="D588" s="66">
        <f>SUM(D589)</f>
        <v>158180</v>
      </c>
      <c r="E588" s="66">
        <f>SUM(E589)</f>
        <v>158179.92</v>
      </c>
      <c r="F588" s="170" t="e">
        <f t="shared" si="52"/>
        <v>#DIV/0!</v>
      </c>
      <c r="G588" s="170">
        <f t="shared" si="53"/>
        <v>99.99994942470603</v>
      </c>
    </row>
    <row r="589" spans="1:7" ht="15">
      <c r="A589" s="159">
        <v>547</v>
      </c>
      <c r="B589" s="227" t="s">
        <v>610</v>
      </c>
      <c r="C589" s="158">
        <v>0</v>
      </c>
      <c r="D589" s="158">
        <v>158180</v>
      </c>
      <c r="E589" s="214">
        <v>158179.92</v>
      </c>
      <c r="F589" s="170" t="e">
        <f t="shared" si="52"/>
        <v>#DIV/0!</v>
      </c>
      <c r="G589" s="170">
        <f t="shared" si="53"/>
        <v>99.99994942470603</v>
      </c>
    </row>
    <row r="590" spans="1:7" ht="15">
      <c r="A590" s="133" t="s">
        <v>274</v>
      </c>
      <c r="B590" s="130"/>
      <c r="C590" s="146">
        <f>SUM(C591)</f>
        <v>165146</v>
      </c>
      <c r="D590" s="146">
        <f aca="true" t="shared" si="58" ref="D590:E592">SUM(D591)</f>
        <v>348078</v>
      </c>
      <c r="E590" s="146">
        <f t="shared" si="58"/>
        <v>342655.70999999996</v>
      </c>
      <c r="F590" s="170">
        <f t="shared" si="52"/>
        <v>207.48653312826227</v>
      </c>
      <c r="G590" s="170">
        <f t="shared" si="53"/>
        <v>98.44221984727561</v>
      </c>
    </row>
    <row r="591" spans="1:7" ht="15">
      <c r="A591" s="132" t="s">
        <v>275</v>
      </c>
      <c r="B591" s="128"/>
      <c r="C591" s="147">
        <f>SUM(C592)</f>
        <v>165146</v>
      </c>
      <c r="D591" s="147">
        <f t="shared" si="58"/>
        <v>348078</v>
      </c>
      <c r="E591" s="147">
        <f t="shared" si="58"/>
        <v>342655.70999999996</v>
      </c>
      <c r="F591" s="170">
        <f t="shared" si="52"/>
        <v>207.48653312826227</v>
      </c>
      <c r="G591" s="170">
        <f t="shared" si="53"/>
        <v>98.44221984727561</v>
      </c>
    </row>
    <row r="592" spans="1:7" ht="15">
      <c r="A592" s="125" t="s">
        <v>276</v>
      </c>
      <c r="B592" s="120"/>
      <c r="C592" s="148">
        <f>SUM(C593)</f>
        <v>165146</v>
      </c>
      <c r="D592" s="148">
        <f t="shared" si="58"/>
        <v>348078</v>
      </c>
      <c r="E592" s="148">
        <f t="shared" si="58"/>
        <v>342655.70999999996</v>
      </c>
      <c r="F592" s="170">
        <f t="shared" si="52"/>
        <v>207.48653312826227</v>
      </c>
      <c r="G592" s="170">
        <f t="shared" si="53"/>
        <v>98.44221984727561</v>
      </c>
    </row>
    <row r="593" spans="1:7" ht="15">
      <c r="A593" s="108" t="s">
        <v>277</v>
      </c>
      <c r="B593" s="108"/>
      <c r="C593" s="145">
        <f>SUM(C594+C596+C598)</f>
        <v>165146</v>
      </c>
      <c r="D593" s="145">
        <f>SUM(D594+D596+D598)</f>
        <v>348078</v>
      </c>
      <c r="E593" s="145">
        <f>SUM(E594+E596+E598)</f>
        <v>342655.70999999996</v>
      </c>
      <c r="F593" s="170">
        <f t="shared" si="52"/>
        <v>207.48653312826227</v>
      </c>
      <c r="G593" s="170">
        <f t="shared" si="53"/>
        <v>98.44221984727561</v>
      </c>
    </row>
    <row r="594" spans="1:7" ht="15">
      <c r="A594" s="113">
        <v>329</v>
      </c>
      <c r="B594" s="207" t="s">
        <v>79</v>
      </c>
      <c r="C594" s="76">
        <f>SUM(C595:C595)</f>
        <v>12143</v>
      </c>
      <c r="D594" s="76">
        <f>SUM(D595:D595)</f>
        <v>25000</v>
      </c>
      <c r="E594" s="76">
        <f>SUM(E595:E595)</f>
        <v>19578.04</v>
      </c>
      <c r="F594" s="170">
        <f t="shared" si="52"/>
        <v>161.229020835049</v>
      </c>
      <c r="G594" s="170">
        <f t="shared" si="53"/>
        <v>78.31216</v>
      </c>
    </row>
    <row r="595" spans="1:7" ht="15">
      <c r="A595" s="216">
        <v>329</v>
      </c>
      <c r="B595" s="209" t="s">
        <v>84</v>
      </c>
      <c r="C595" s="170">
        <v>12143</v>
      </c>
      <c r="D595" s="171">
        <v>25000</v>
      </c>
      <c r="E595" s="171">
        <v>19578.04</v>
      </c>
      <c r="F595" s="170">
        <f t="shared" si="52"/>
        <v>161.229020835049</v>
      </c>
      <c r="G595" s="170">
        <f t="shared" si="53"/>
        <v>78.31216</v>
      </c>
    </row>
    <row r="596" spans="1:7" ht="15">
      <c r="A596" s="113">
        <v>381</v>
      </c>
      <c r="B596" s="207" t="s">
        <v>102</v>
      </c>
      <c r="C596" s="76">
        <f>SUM(C597)</f>
        <v>153003</v>
      </c>
      <c r="D596" s="76">
        <f>SUM(D597)</f>
        <v>37000</v>
      </c>
      <c r="E596" s="76">
        <f>SUM(E597)</f>
        <v>37000</v>
      </c>
      <c r="F596" s="170">
        <f t="shared" si="52"/>
        <v>24.182532368646367</v>
      </c>
      <c r="G596" s="170">
        <f t="shared" si="53"/>
        <v>100</v>
      </c>
    </row>
    <row r="597" spans="1:7" ht="15">
      <c r="A597" s="216">
        <v>381</v>
      </c>
      <c r="B597" s="209" t="s">
        <v>278</v>
      </c>
      <c r="C597" s="171">
        <v>153003</v>
      </c>
      <c r="D597" s="171">
        <v>37000</v>
      </c>
      <c r="E597" s="171">
        <v>37000</v>
      </c>
      <c r="F597" s="170">
        <f t="shared" si="52"/>
        <v>24.182532368646367</v>
      </c>
      <c r="G597" s="170">
        <f t="shared" si="53"/>
        <v>100</v>
      </c>
    </row>
    <row r="598" spans="1:7" ht="15">
      <c r="A598" s="113">
        <v>421</v>
      </c>
      <c r="B598" s="207" t="s">
        <v>125</v>
      </c>
      <c r="C598" s="76">
        <f>SUM(C599)</f>
        <v>0</v>
      </c>
      <c r="D598" s="76">
        <f>SUM(D599)</f>
        <v>286078</v>
      </c>
      <c r="E598" s="76">
        <f>SUM(E599)</f>
        <v>286077.67</v>
      </c>
      <c r="F598" s="170" t="e">
        <f t="shared" si="52"/>
        <v>#DIV/0!</v>
      </c>
      <c r="G598" s="170">
        <f t="shared" si="53"/>
        <v>99.99988464684456</v>
      </c>
    </row>
    <row r="599" spans="1:7" ht="15">
      <c r="A599" s="216">
        <v>421</v>
      </c>
      <c r="B599" s="209" t="s">
        <v>713</v>
      </c>
      <c r="C599" s="171">
        <v>0</v>
      </c>
      <c r="D599" s="171">
        <v>286078</v>
      </c>
      <c r="E599" s="171">
        <v>286077.67</v>
      </c>
      <c r="F599" s="170" t="e">
        <f t="shared" si="52"/>
        <v>#DIV/0!</v>
      </c>
      <c r="G599" s="170">
        <f t="shared" si="53"/>
        <v>99.99988464684456</v>
      </c>
    </row>
    <row r="600" spans="1:7" ht="15">
      <c r="A600" s="129" t="s">
        <v>279</v>
      </c>
      <c r="B600" s="124"/>
      <c r="C600" s="146">
        <f aca="true" t="shared" si="59" ref="C600:E602">SUM(C601)</f>
        <v>75088</v>
      </c>
      <c r="D600" s="146">
        <f t="shared" si="59"/>
        <v>203988</v>
      </c>
      <c r="E600" s="146">
        <f t="shared" si="59"/>
        <v>190746.46</v>
      </c>
      <c r="F600" s="170">
        <f t="shared" si="52"/>
        <v>254.03055082037076</v>
      </c>
      <c r="G600" s="170">
        <f t="shared" si="53"/>
        <v>93.50866717650057</v>
      </c>
    </row>
    <row r="601" spans="1:7" ht="15">
      <c r="A601" s="127" t="s">
        <v>280</v>
      </c>
      <c r="B601" s="122"/>
      <c r="C601" s="147">
        <f t="shared" si="59"/>
        <v>75088</v>
      </c>
      <c r="D601" s="147">
        <f t="shared" si="59"/>
        <v>203988</v>
      </c>
      <c r="E601" s="147">
        <f t="shared" si="59"/>
        <v>190746.46</v>
      </c>
      <c r="F601" s="170">
        <f t="shared" si="52"/>
        <v>254.03055082037076</v>
      </c>
      <c r="G601" s="170">
        <f t="shared" si="53"/>
        <v>93.50866717650057</v>
      </c>
    </row>
    <row r="602" spans="1:7" ht="15">
      <c r="A602" s="125" t="s">
        <v>281</v>
      </c>
      <c r="B602" s="120"/>
      <c r="C602" s="148">
        <f t="shared" si="59"/>
        <v>75088</v>
      </c>
      <c r="D602" s="148">
        <f t="shared" si="59"/>
        <v>203988</v>
      </c>
      <c r="E602" s="148">
        <f t="shared" si="59"/>
        <v>190746.46</v>
      </c>
      <c r="F602" s="170">
        <f t="shared" si="52"/>
        <v>254.03055082037076</v>
      </c>
      <c r="G602" s="170">
        <f t="shared" si="53"/>
        <v>93.50866717650057</v>
      </c>
    </row>
    <row r="603" spans="1:7" ht="15">
      <c r="A603" s="379" t="s">
        <v>282</v>
      </c>
      <c r="B603" s="380"/>
      <c r="C603" s="168">
        <f>SUM(C604+C606+C608)</f>
        <v>75088</v>
      </c>
      <c r="D603" s="168">
        <f>SUM(D604+D606+D608)</f>
        <v>203988</v>
      </c>
      <c r="E603" s="168">
        <f>SUM(E604+E606+E608)</f>
        <v>190746.46</v>
      </c>
      <c r="F603" s="170">
        <f t="shared" si="52"/>
        <v>254.03055082037076</v>
      </c>
      <c r="G603" s="170">
        <f t="shared" si="53"/>
        <v>93.50866717650057</v>
      </c>
    </row>
    <row r="604" spans="1:7" ht="15">
      <c r="A604" s="167">
        <v>352</v>
      </c>
      <c r="B604" s="194" t="s">
        <v>283</v>
      </c>
      <c r="C604" s="148">
        <f>SUM(C605)</f>
        <v>75088</v>
      </c>
      <c r="D604" s="148">
        <f>SUM(D605)</f>
        <v>50000</v>
      </c>
      <c r="E604" s="148">
        <f>SUM(E605)</f>
        <v>38703.13</v>
      </c>
      <c r="F604" s="170">
        <f t="shared" si="52"/>
        <v>51.54369539740038</v>
      </c>
      <c r="G604" s="170">
        <f t="shared" si="53"/>
        <v>77.40625999999999</v>
      </c>
    </row>
    <row r="605" spans="1:7" ht="24.75">
      <c r="A605" s="216">
        <v>352</v>
      </c>
      <c r="B605" s="284" t="s">
        <v>283</v>
      </c>
      <c r="C605" s="170">
        <v>75088</v>
      </c>
      <c r="D605" s="170">
        <v>50000</v>
      </c>
      <c r="E605" s="170">
        <v>38703.13</v>
      </c>
      <c r="F605" s="170">
        <f t="shared" si="52"/>
        <v>51.54369539740038</v>
      </c>
      <c r="G605" s="170">
        <f t="shared" si="53"/>
        <v>77.40625999999999</v>
      </c>
    </row>
    <row r="606" spans="1:7" ht="15">
      <c r="A606" s="302">
        <v>323</v>
      </c>
      <c r="B606" s="362" t="s">
        <v>230</v>
      </c>
      <c r="C606" s="169">
        <f>SUM(C607)</f>
        <v>0</v>
      </c>
      <c r="D606" s="169">
        <f>SUM(D607)</f>
        <v>40000</v>
      </c>
      <c r="E606" s="169">
        <f>SUM(E607)</f>
        <v>38055.83</v>
      </c>
      <c r="F606" s="170" t="e">
        <f t="shared" si="52"/>
        <v>#DIV/0!</v>
      </c>
      <c r="G606" s="170">
        <f t="shared" si="53"/>
        <v>95.13957500000001</v>
      </c>
    </row>
    <row r="607" spans="1:7" ht="15">
      <c r="A607" s="216">
        <v>32329</v>
      </c>
      <c r="B607" s="284" t="s">
        <v>617</v>
      </c>
      <c r="C607" s="170">
        <v>0</v>
      </c>
      <c r="D607" s="170">
        <v>40000</v>
      </c>
      <c r="E607" s="170">
        <v>38055.83</v>
      </c>
      <c r="F607" s="170" t="e">
        <f t="shared" si="52"/>
        <v>#DIV/0!</v>
      </c>
      <c r="G607" s="170">
        <f t="shared" si="53"/>
        <v>95.13957500000001</v>
      </c>
    </row>
    <row r="608" spans="1:7" ht="15">
      <c r="A608" s="113">
        <v>421</v>
      </c>
      <c r="B608" s="207" t="s">
        <v>125</v>
      </c>
      <c r="C608" s="76">
        <f>SUM(C610)</f>
        <v>0</v>
      </c>
      <c r="D608" s="76">
        <f>SUM(D609+D610)</f>
        <v>113988</v>
      </c>
      <c r="E608" s="76">
        <f>SUM(E609+E610)</f>
        <v>113987.5</v>
      </c>
      <c r="F608" s="170" t="e">
        <f t="shared" si="52"/>
        <v>#DIV/0!</v>
      </c>
      <c r="G608" s="170">
        <f t="shared" si="53"/>
        <v>99.99956135733586</v>
      </c>
    </row>
    <row r="609" spans="1:7" ht="15">
      <c r="A609" s="111">
        <v>421</v>
      </c>
      <c r="B609" s="209" t="s">
        <v>595</v>
      </c>
      <c r="C609" s="16">
        <v>0</v>
      </c>
      <c r="D609" s="16">
        <v>0</v>
      </c>
      <c r="E609" s="16">
        <v>0</v>
      </c>
      <c r="F609" s="170" t="e">
        <f t="shared" si="52"/>
        <v>#DIV/0!</v>
      </c>
      <c r="G609" s="170" t="e">
        <f t="shared" si="53"/>
        <v>#DIV/0!</v>
      </c>
    </row>
    <row r="610" spans="1:7" ht="15">
      <c r="A610" s="216">
        <v>421</v>
      </c>
      <c r="B610" s="209" t="s">
        <v>616</v>
      </c>
      <c r="C610" s="171">
        <v>0</v>
      </c>
      <c r="D610" s="171">
        <v>113988</v>
      </c>
      <c r="E610" s="171">
        <v>113987.5</v>
      </c>
      <c r="F610" s="170" t="e">
        <f t="shared" si="52"/>
        <v>#DIV/0!</v>
      </c>
      <c r="G610" s="170">
        <f t="shared" si="53"/>
        <v>99.99956135733586</v>
      </c>
    </row>
    <row r="611" spans="1:7" ht="15">
      <c r="A611" s="129" t="s">
        <v>284</v>
      </c>
      <c r="B611" s="195"/>
      <c r="C611" s="146">
        <f>SUM(C612+C635+C676+C690)</f>
        <v>1902179</v>
      </c>
      <c r="D611" s="146">
        <f>SUM(D612+D635+D676+D690)</f>
        <v>1346244</v>
      </c>
      <c r="E611" s="146">
        <f>SUM(E612+E635+E676+E690)</f>
        <v>1256812.06</v>
      </c>
      <c r="F611" s="170">
        <f t="shared" si="52"/>
        <v>66.07222874398256</v>
      </c>
      <c r="G611" s="170">
        <f t="shared" si="53"/>
        <v>93.3569293530742</v>
      </c>
    </row>
    <row r="612" spans="1:7" ht="15">
      <c r="A612" s="127" t="s">
        <v>285</v>
      </c>
      <c r="B612" s="196"/>
      <c r="C612" s="147">
        <f>SUM(C613)</f>
        <v>1040974</v>
      </c>
      <c r="D612" s="147">
        <f>SUM(D613)</f>
        <v>636218</v>
      </c>
      <c r="E612" s="147">
        <f>SUM(E613)</f>
        <v>633398.41</v>
      </c>
      <c r="F612" s="170">
        <f t="shared" si="52"/>
        <v>60.846707986943</v>
      </c>
      <c r="G612" s="170">
        <f t="shared" si="53"/>
        <v>99.55682014655355</v>
      </c>
    </row>
    <row r="613" spans="1:7" ht="15">
      <c r="A613" s="125" t="s">
        <v>286</v>
      </c>
      <c r="B613" s="197"/>
      <c r="C613" s="148">
        <f>SUM(C614+C625)</f>
        <v>1040974</v>
      </c>
      <c r="D613" s="148">
        <f>SUM(D614+D625)</f>
        <v>636218</v>
      </c>
      <c r="E613" s="148">
        <f>SUM(E614+E625)</f>
        <v>633398.41</v>
      </c>
      <c r="F613" s="170">
        <f t="shared" si="52"/>
        <v>60.846707986943</v>
      </c>
      <c r="G613" s="170">
        <f t="shared" si="53"/>
        <v>99.55682014655355</v>
      </c>
    </row>
    <row r="614" spans="1:7" ht="15">
      <c r="A614" s="108" t="s">
        <v>224</v>
      </c>
      <c r="B614" s="189"/>
      <c r="C614" s="145">
        <f>SUM(C615+C616+C617+C618+C619+C620+C621+C623)</f>
        <v>598740</v>
      </c>
      <c r="D614" s="145">
        <f>SUM(D615+D616+D617+D618+D619+D620+D621+D623)</f>
        <v>503468</v>
      </c>
      <c r="E614" s="145">
        <f>SUM(E615+E616+E617+E618+E619+E620+E621+E623)</f>
        <v>501297.35000000003</v>
      </c>
      <c r="F614" s="170">
        <f t="shared" si="52"/>
        <v>83.72538163476635</v>
      </c>
      <c r="G614" s="170">
        <f t="shared" si="53"/>
        <v>99.56886038437399</v>
      </c>
    </row>
    <row r="615" spans="1:7" ht="15">
      <c r="A615" s="187">
        <v>311</v>
      </c>
      <c r="B615" s="182" t="s">
        <v>59</v>
      </c>
      <c r="C615" s="76">
        <v>292717</v>
      </c>
      <c r="D615" s="76">
        <v>292611</v>
      </c>
      <c r="E615" s="76">
        <v>292611.26</v>
      </c>
      <c r="F615" s="170">
        <f t="shared" si="52"/>
        <v>99.96387637205902</v>
      </c>
      <c r="G615" s="170">
        <f t="shared" si="53"/>
        <v>100.0000888551695</v>
      </c>
    </row>
    <row r="616" spans="1:7" ht="15">
      <c r="A616" s="187">
        <v>311</v>
      </c>
      <c r="B616" s="208" t="s">
        <v>419</v>
      </c>
      <c r="C616" s="76">
        <v>141049</v>
      </c>
      <c r="D616" s="76">
        <v>56656</v>
      </c>
      <c r="E616" s="169">
        <v>56656.14</v>
      </c>
      <c r="F616" s="169">
        <f t="shared" si="52"/>
        <v>40.16770058632106</v>
      </c>
      <c r="G616" s="169">
        <f t="shared" si="53"/>
        <v>100.00024710533748</v>
      </c>
    </row>
    <row r="617" spans="1:7" ht="15">
      <c r="A617" s="187">
        <v>312</v>
      </c>
      <c r="B617" s="208" t="s">
        <v>60</v>
      </c>
      <c r="C617" s="76">
        <v>52000</v>
      </c>
      <c r="D617" s="76">
        <v>54600</v>
      </c>
      <c r="E617" s="76">
        <v>54600</v>
      </c>
      <c r="F617" s="170">
        <f t="shared" si="52"/>
        <v>105</v>
      </c>
      <c r="G617" s="170">
        <f t="shared" si="53"/>
        <v>100</v>
      </c>
    </row>
    <row r="618" spans="1:7" ht="15">
      <c r="A618" s="187">
        <v>313</v>
      </c>
      <c r="B618" s="208" t="s">
        <v>61</v>
      </c>
      <c r="C618" s="76">
        <v>48298</v>
      </c>
      <c r="D618" s="76">
        <v>48280</v>
      </c>
      <c r="E618" s="76">
        <v>48280.63</v>
      </c>
      <c r="F618" s="170">
        <f t="shared" si="52"/>
        <v>99.964035777879</v>
      </c>
      <c r="G618" s="170">
        <f t="shared" si="53"/>
        <v>100.00130488815245</v>
      </c>
    </row>
    <row r="619" spans="1:7" ht="15">
      <c r="A619" s="187">
        <v>313</v>
      </c>
      <c r="B619" s="208" t="s">
        <v>697</v>
      </c>
      <c r="C619" s="76">
        <v>23273</v>
      </c>
      <c r="D619" s="76">
        <v>9349</v>
      </c>
      <c r="E619" s="169">
        <v>9348.2</v>
      </c>
      <c r="F619" s="170">
        <f t="shared" si="52"/>
        <v>40.167576161216864</v>
      </c>
      <c r="G619" s="170">
        <f t="shared" si="53"/>
        <v>99.99144293507328</v>
      </c>
    </row>
    <row r="620" spans="1:7" ht="15">
      <c r="A620" s="187">
        <v>321</v>
      </c>
      <c r="B620" s="225" t="s">
        <v>512</v>
      </c>
      <c r="C620" s="76">
        <v>5472</v>
      </c>
      <c r="D620" s="76">
        <v>5472</v>
      </c>
      <c r="E620" s="76">
        <v>5472</v>
      </c>
      <c r="F620" s="170">
        <f t="shared" si="52"/>
        <v>100</v>
      </c>
      <c r="G620" s="170">
        <f t="shared" si="53"/>
        <v>100</v>
      </c>
    </row>
    <row r="621" spans="1:7" ht="15">
      <c r="A621" s="187">
        <v>323</v>
      </c>
      <c r="B621" s="225" t="s">
        <v>71</v>
      </c>
      <c r="C621" s="76">
        <f>SUM(C622)</f>
        <v>2831</v>
      </c>
      <c r="D621" s="76">
        <f aca="true" t="shared" si="60" ref="D621:E621">SUM(D622)</f>
        <v>4000</v>
      </c>
      <c r="E621" s="76">
        <f t="shared" si="60"/>
        <v>3007.85</v>
      </c>
      <c r="F621" s="170">
        <f>E621/C621*100</f>
        <v>106.24690921935711</v>
      </c>
      <c r="G621" s="170">
        <f>E621/D621*100</f>
        <v>75.19624999999999</v>
      </c>
    </row>
    <row r="622" spans="1:7" ht="15">
      <c r="A622" s="188">
        <v>323</v>
      </c>
      <c r="B622" s="219" t="s">
        <v>701</v>
      </c>
      <c r="C622" s="112">
        <v>2831</v>
      </c>
      <c r="D622" s="16">
        <v>4000</v>
      </c>
      <c r="E622" s="16">
        <v>3007.85</v>
      </c>
      <c r="F622" s="170"/>
      <c r="G622" s="170"/>
    </row>
    <row r="623" spans="1:7" ht="15">
      <c r="A623" s="187">
        <v>363</v>
      </c>
      <c r="B623" s="225" t="s">
        <v>513</v>
      </c>
      <c r="C623" s="76">
        <f>C624</f>
        <v>33100</v>
      </c>
      <c r="D623" s="76">
        <f>D624</f>
        <v>32500</v>
      </c>
      <c r="E623" s="76">
        <f>E624</f>
        <v>31321.27</v>
      </c>
      <c r="F623" s="170">
        <f t="shared" si="52"/>
        <v>94.62619335347432</v>
      </c>
      <c r="G623" s="170">
        <f t="shared" si="53"/>
        <v>96.37313846153846</v>
      </c>
    </row>
    <row r="624" spans="1:7" ht="15">
      <c r="A624" s="188">
        <v>363</v>
      </c>
      <c r="B624" s="219" t="s">
        <v>514</v>
      </c>
      <c r="C624" s="16">
        <v>33100</v>
      </c>
      <c r="D624" s="16">
        <v>32500</v>
      </c>
      <c r="E624" s="171">
        <v>31321.27</v>
      </c>
      <c r="F624" s="170">
        <f t="shared" si="52"/>
        <v>94.62619335347432</v>
      </c>
      <c r="G624" s="170">
        <f t="shared" si="53"/>
        <v>96.37313846153846</v>
      </c>
    </row>
    <row r="625" spans="1:7" ht="15">
      <c r="A625" s="189" t="s">
        <v>287</v>
      </c>
      <c r="B625" s="191"/>
      <c r="C625" s="145">
        <f>SUM(C626+C630+C632)</f>
        <v>442234</v>
      </c>
      <c r="D625" s="145">
        <f>SUM(D626+D630+D632)</f>
        <v>132750</v>
      </c>
      <c r="E625" s="145">
        <f>SUM(E626+E630+E632)</f>
        <v>132101.06</v>
      </c>
      <c r="F625" s="170">
        <f t="shared" si="52"/>
        <v>29.87130342759715</v>
      </c>
      <c r="G625" s="170">
        <f t="shared" si="53"/>
        <v>99.51115630885123</v>
      </c>
    </row>
    <row r="626" spans="1:7" ht="15">
      <c r="A626" s="187">
        <v>422</v>
      </c>
      <c r="B626" s="182" t="s">
        <v>127</v>
      </c>
      <c r="C626" s="76">
        <f>SUM(C627+C628+C629)</f>
        <v>183000</v>
      </c>
      <c r="D626" s="76">
        <f>SUM(D628+D629)</f>
        <v>108750</v>
      </c>
      <c r="E626" s="76">
        <f>SUM(E628+E629)</f>
        <v>108750</v>
      </c>
      <c r="F626" s="170">
        <f t="shared" si="52"/>
        <v>59.42622950819673</v>
      </c>
      <c r="G626" s="170">
        <f t="shared" si="53"/>
        <v>100</v>
      </c>
    </row>
    <row r="627" spans="1:7" ht="15">
      <c r="A627" s="188">
        <v>422</v>
      </c>
      <c r="B627" s="181" t="s">
        <v>634</v>
      </c>
      <c r="C627" s="16">
        <v>136250</v>
      </c>
      <c r="D627" s="76"/>
      <c r="E627" s="76"/>
      <c r="F627" s="170"/>
      <c r="G627" s="170"/>
    </row>
    <row r="628" spans="1:7" ht="15">
      <c r="A628" s="330">
        <v>422</v>
      </c>
      <c r="B628" s="181" t="s">
        <v>635</v>
      </c>
      <c r="C628" s="16">
        <v>35000</v>
      </c>
      <c r="D628" s="16"/>
      <c r="E628" s="16"/>
      <c r="F628" s="170">
        <f t="shared" si="52"/>
        <v>0</v>
      </c>
      <c r="G628" s="170" t="e">
        <f t="shared" si="53"/>
        <v>#DIV/0!</v>
      </c>
    </row>
    <row r="629" spans="1:7" ht="15">
      <c r="A629" s="188">
        <v>422</v>
      </c>
      <c r="B629" s="217" t="s">
        <v>288</v>
      </c>
      <c r="C629" s="16">
        <v>11750</v>
      </c>
      <c r="D629" s="16">
        <v>108750</v>
      </c>
      <c r="E629" s="16">
        <v>108750</v>
      </c>
      <c r="F629" s="170">
        <f t="shared" si="52"/>
        <v>925.531914893617</v>
      </c>
      <c r="G629" s="170">
        <f t="shared" si="53"/>
        <v>100</v>
      </c>
    </row>
    <row r="630" spans="1:7" ht="15">
      <c r="A630" s="187">
        <v>423</v>
      </c>
      <c r="B630" s="182" t="s">
        <v>386</v>
      </c>
      <c r="C630" s="76">
        <f>SUM(C631)</f>
        <v>0</v>
      </c>
      <c r="D630" s="76">
        <f>SUM(D631)</f>
        <v>0</v>
      </c>
      <c r="E630" s="76">
        <f>SUM(E631)</f>
        <v>0</v>
      </c>
      <c r="F630" s="170" t="e">
        <f aca="true" t="shared" si="61" ref="F630:F699">E630/C630*100</f>
        <v>#DIV/0!</v>
      </c>
      <c r="G630" s="170" t="e">
        <f aca="true" t="shared" si="62" ref="G630:G703">E630/D630*100</f>
        <v>#DIV/0!</v>
      </c>
    </row>
    <row r="631" spans="1:7" ht="15">
      <c r="A631" s="188">
        <v>423</v>
      </c>
      <c r="B631" s="219" t="s">
        <v>387</v>
      </c>
      <c r="C631" s="16">
        <v>0</v>
      </c>
      <c r="D631" s="16">
        <v>0</v>
      </c>
      <c r="E631" s="16">
        <v>0</v>
      </c>
      <c r="F631" s="170" t="e">
        <f t="shared" si="61"/>
        <v>#DIV/0!</v>
      </c>
      <c r="G631" s="170" t="e">
        <f t="shared" si="62"/>
        <v>#DIV/0!</v>
      </c>
    </row>
    <row r="632" spans="1:7" ht="15">
      <c r="A632" s="187">
        <v>322</v>
      </c>
      <c r="B632" s="225" t="s">
        <v>66</v>
      </c>
      <c r="C632" s="76">
        <f>SUM(C633:C634)</f>
        <v>259234</v>
      </c>
      <c r="D632" s="76">
        <f>SUM(D633:D634)</f>
        <v>24000</v>
      </c>
      <c r="E632" s="76">
        <f>SUM(E633:E634)</f>
        <v>23351.06</v>
      </c>
      <c r="F632" s="170">
        <f t="shared" si="61"/>
        <v>9.007715037379356</v>
      </c>
      <c r="G632" s="170">
        <f t="shared" si="62"/>
        <v>97.29608333333334</v>
      </c>
    </row>
    <row r="633" spans="1:7" ht="15">
      <c r="A633" s="188">
        <v>322</v>
      </c>
      <c r="B633" s="219" t="s">
        <v>289</v>
      </c>
      <c r="C633" s="16">
        <v>0</v>
      </c>
      <c r="D633" s="16">
        <v>1000</v>
      </c>
      <c r="E633" s="171">
        <v>868.06</v>
      </c>
      <c r="F633" s="170" t="e">
        <f t="shared" si="61"/>
        <v>#DIV/0!</v>
      </c>
      <c r="G633" s="170">
        <f t="shared" si="62"/>
        <v>86.806</v>
      </c>
    </row>
    <row r="634" spans="1:7" ht="15">
      <c r="A634" s="188">
        <v>322</v>
      </c>
      <c r="B634" s="219" t="s">
        <v>417</v>
      </c>
      <c r="C634" s="16">
        <v>259234</v>
      </c>
      <c r="D634" s="16">
        <v>23000</v>
      </c>
      <c r="E634" s="171">
        <v>22483</v>
      </c>
      <c r="F634" s="170">
        <f t="shared" si="61"/>
        <v>8.672859270003164</v>
      </c>
      <c r="G634" s="170">
        <f t="shared" si="62"/>
        <v>97.75217391304348</v>
      </c>
    </row>
    <row r="635" spans="1:7" ht="15">
      <c r="A635" s="199" t="s">
        <v>394</v>
      </c>
      <c r="B635" s="200"/>
      <c r="C635" s="147">
        <f>SUM(C636)</f>
        <v>651029</v>
      </c>
      <c r="D635" s="147">
        <f>SUM(D636)</f>
        <v>332526</v>
      </c>
      <c r="E635" s="147">
        <f>SUM(E636)</f>
        <v>275280.55</v>
      </c>
      <c r="F635" s="170">
        <f t="shared" si="61"/>
        <v>42.28391515585327</v>
      </c>
      <c r="G635" s="170">
        <f t="shared" si="62"/>
        <v>82.78466946945503</v>
      </c>
    </row>
    <row r="636" spans="1:7" ht="15">
      <c r="A636" s="201" t="s">
        <v>290</v>
      </c>
      <c r="B636" s="202"/>
      <c r="C636" s="148">
        <f>SUM(C637+C648+C661+C667)</f>
        <v>651029</v>
      </c>
      <c r="D636" s="148">
        <f>SUM(D637+D648+D661+D667)</f>
        <v>332526</v>
      </c>
      <c r="E636" s="148">
        <f>SUM(E637+E648+E661+E667)</f>
        <v>275280.55</v>
      </c>
      <c r="F636" s="170">
        <f t="shared" si="61"/>
        <v>42.28391515585327</v>
      </c>
      <c r="G636" s="170">
        <f t="shared" si="62"/>
        <v>82.78466946945503</v>
      </c>
    </row>
    <row r="637" spans="1:7" ht="15">
      <c r="A637" s="189" t="s">
        <v>388</v>
      </c>
      <c r="B637" s="191"/>
      <c r="C637" s="145">
        <f>SUM(C638+C641+C645)</f>
        <v>292966</v>
      </c>
      <c r="D637" s="145">
        <f>SUM(D638+D641+D645)</f>
        <v>45136</v>
      </c>
      <c r="E637" s="145">
        <f>SUM(E638+E641+E645)</f>
        <v>39300.17</v>
      </c>
      <c r="F637" s="170">
        <f t="shared" si="61"/>
        <v>13.414583944894629</v>
      </c>
      <c r="G637" s="170">
        <f t="shared" si="62"/>
        <v>87.07056451612902</v>
      </c>
    </row>
    <row r="638" spans="1:7" ht="15">
      <c r="A638" s="187">
        <v>322</v>
      </c>
      <c r="B638" s="182" t="s">
        <v>66</v>
      </c>
      <c r="C638" s="76">
        <f>SUM(C639:C640)</f>
        <v>1524</v>
      </c>
      <c r="D638" s="76">
        <f>SUM(D639:D640)</f>
        <v>7636</v>
      </c>
      <c r="E638" s="76">
        <f>SUM(E639:E640)</f>
        <v>4653.04</v>
      </c>
      <c r="F638" s="170">
        <f t="shared" si="61"/>
        <v>305.31758530183725</v>
      </c>
      <c r="G638" s="170">
        <f t="shared" si="62"/>
        <v>60.935568360398115</v>
      </c>
    </row>
    <row r="639" spans="1:7" ht="15">
      <c r="A639" s="188">
        <v>322</v>
      </c>
      <c r="B639" s="217" t="s">
        <v>291</v>
      </c>
      <c r="C639" s="16">
        <v>1524</v>
      </c>
      <c r="D639" s="16">
        <v>2636</v>
      </c>
      <c r="E639" s="171">
        <v>1233.04</v>
      </c>
      <c r="F639" s="170">
        <f t="shared" si="61"/>
        <v>80.90813648293963</v>
      </c>
      <c r="G639" s="170">
        <f t="shared" si="62"/>
        <v>46.77693474962064</v>
      </c>
    </row>
    <row r="640" spans="1:7" ht="15">
      <c r="A640" s="188">
        <v>322</v>
      </c>
      <c r="B640" s="217" t="s">
        <v>698</v>
      </c>
      <c r="C640" s="16">
        <v>0</v>
      </c>
      <c r="D640" s="16">
        <v>5000</v>
      </c>
      <c r="E640" s="171">
        <v>3420</v>
      </c>
      <c r="F640" s="170" t="e">
        <f t="shared" si="61"/>
        <v>#DIV/0!</v>
      </c>
      <c r="G640" s="170">
        <f t="shared" si="62"/>
        <v>68.4</v>
      </c>
    </row>
    <row r="641" spans="1:7" ht="15">
      <c r="A641" s="187">
        <v>323</v>
      </c>
      <c r="B641" s="182" t="s">
        <v>71</v>
      </c>
      <c r="C641" s="76">
        <f>SUM(C642:C644)</f>
        <v>11707</v>
      </c>
      <c r="D641" s="76">
        <f>SUM(D642:D644)</f>
        <v>5500</v>
      </c>
      <c r="E641" s="76">
        <f>SUM(E642:E644)</f>
        <v>2684.63</v>
      </c>
      <c r="F641" s="170">
        <f>E641/C641*100</f>
        <v>22.931835653882292</v>
      </c>
      <c r="G641" s="170">
        <f>E641/D641*100</f>
        <v>48.811454545454545</v>
      </c>
    </row>
    <row r="642" spans="1:7" ht="15">
      <c r="A642" s="188">
        <v>323</v>
      </c>
      <c r="B642" s="217" t="s">
        <v>495</v>
      </c>
      <c r="C642" s="16">
        <v>2077</v>
      </c>
      <c r="D642" s="16">
        <v>500</v>
      </c>
      <c r="E642" s="171">
        <v>312.33</v>
      </c>
      <c r="F642" s="170">
        <f>E642/C642*100</f>
        <v>15.037554164660568</v>
      </c>
      <c r="G642" s="170">
        <f>E642/D642*100</f>
        <v>62.466</v>
      </c>
    </row>
    <row r="643" spans="1:7" ht="15">
      <c r="A643" s="188">
        <v>323</v>
      </c>
      <c r="B643" s="181" t="s">
        <v>704</v>
      </c>
      <c r="C643" s="112">
        <v>5125</v>
      </c>
      <c r="D643" s="112">
        <v>0</v>
      </c>
      <c r="E643" s="170">
        <v>0</v>
      </c>
      <c r="F643" s="170">
        <f aca="true" t="shared" si="63" ref="F643:F644">E643/C643*100</f>
        <v>0</v>
      </c>
      <c r="G643" s="170" t="e">
        <f aca="true" t="shared" si="64" ref="G643:G644">E643/D643*100</f>
        <v>#DIV/0!</v>
      </c>
    </row>
    <row r="644" spans="1:7" ht="15">
      <c r="A644" s="188">
        <v>323</v>
      </c>
      <c r="B644" s="181" t="s">
        <v>703</v>
      </c>
      <c r="C644" s="16">
        <v>4505</v>
      </c>
      <c r="D644" s="16">
        <v>5000</v>
      </c>
      <c r="E644" s="171">
        <v>2372.3</v>
      </c>
      <c r="F644" s="170">
        <f t="shared" si="63"/>
        <v>52.65926748057714</v>
      </c>
      <c r="G644" s="170">
        <f t="shared" si="64"/>
        <v>47.446000000000005</v>
      </c>
    </row>
    <row r="645" spans="1:7" ht="15">
      <c r="A645" s="187">
        <v>421</v>
      </c>
      <c r="B645" s="208" t="s">
        <v>126</v>
      </c>
      <c r="C645" s="76">
        <f>C646+C647</f>
        <v>279735</v>
      </c>
      <c r="D645" s="76">
        <f>D646+D647</f>
        <v>32000</v>
      </c>
      <c r="E645" s="76">
        <f>E646+E647</f>
        <v>31962.5</v>
      </c>
      <c r="F645" s="170">
        <f>E645/C645*100</f>
        <v>11.425992457146943</v>
      </c>
      <c r="G645" s="170">
        <f>E645/D645*100</f>
        <v>99.8828125</v>
      </c>
    </row>
    <row r="646" spans="1:7" ht="15">
      <c r="A646" s="188">
        <v>421</v>
      </c>
      <c r="B646" s="217" t="s">
        <v>596</v>
      </c>
      <c r="C646" s="16">
        <v>0</v>
      </c>
      <c r="D646" s="16">
        <v>32000</v>
      </c>
      <c r="E646" s="16">
        <v>31962.5</v>
      </c>
      <c r="F646" s="170" t="e">
        <f>E646/C646*100</f>
        <v>#DIV/0!</v>
      </c>
      <c r="G646" s="170">
        <f>E646/D646*100</f>
        <v>99.8828125</v>
      </c>
    </row>
    <row r="647" spans="1:7" ht="15">
      <c r="A647" s="188">
        <v>421</v>
      </c>
      <c r="B647" s="217" t="s">
        <v>519</v>
      </c>
      <c r="C647" s="16">
        <v>279735</v>
      </c>
      <c r="D647" s="16">
        <v>0</v>
      </c>
      <c r="E647" s="171">
        <v>0</v>
      </c>
      <c r="F647" s="170">
        <f>E647/C647*100</f>
        <v>0</v>
      </c>
      <c r="G647" s="170" t="e">
        <f>E647/D647*100</f>
        <v>#DIV/0!</v>
      </c>
    </row>
    <row r="648" spans="1:7" ht="15">
      <c r="A648" s="215" t="s">
        <v>389</v>
      </c>
      <c r="B648" s="183"/>
      <c r="C648" s="145">
        <f>SUM(C649+C655+C659)</f>
        <v>307453</v>
      </c>
      <c r="D648" s="145">
        <f>SUM(D649+D655+D659)</f>
        <v>204290</v>
      </c>
      <c r="E648" s="145">
        <f>SUM(E649+E655+E659)</f>
        <v>176116.83</v>
      </c>
      <c r="F648" s="170">
        <f t="shared" si="61"/>
        <v>57.28252123088732</v>
      </c>
      <c r="G648" s="170">
        <f t="shared" si="62"/>
        <v>86.20922707915219</v>
      </c>
    </row>
    <row r="649" spans="1:7" ht="15">
      <c r="A649" s="187">
        <v>322</v>
      </c>
      <c r="B649" s="182" t="s">
        <v>66</v>
      </c>
      <c r="C649" s="76">
        <f>SUM(C650:C654)</f>
        <v>97189</v>
      </c>
      <c r="D649" s="76">
        <f>SUM(D650:D654)</f>
        <v>110000</v>
      </c>
      <c r="E649" s="76">
        <f>SUM(E650:E654)</f>
        <v>85850.90000000001</v>
      </c>
      <c r="F649" s="170">
        <f t="shared" si="61"/>
        <v>88.33396783586622</v>
      </c>
      <c r="G649" s="170">
        <f t="shared" si="62"/>
        <v>78.04627272727274</v>
      </c>
    </row>
    <row r="650" spans="1:7" ht="24.75">
      <c r="A650" s="188">
        <v>322</v>
      </c>
      <c r="B650" s="229" t="s">
        <v>292</v>
      </c>
      <c r="C650" s="286">
        <v>33264</v>
      </c>
      <c r="D650" s="16">
        <v>30000</v>
      </c>
      <c r="E650" s="171">
        <v>25914.82</v>
      </c>
      <c r="F650" s="170">
        <f t="shared" si="61"/>
        <v>77.90650553150553</v>
      </c>
      <c r="G650" s="170">
        <f t="shared" si="62"/>
        <v>86.38273333333333</v>
      </c>
    </row>
    <row r="651" spans="1:7" ht="15">
      <c r="A651" s="188">
        <v>322</v>
      </c>
      <c r="B651" s="181" t="s">
        <v>293</v>
      </c>
      <c r="C651" s="286">
        <v>23334</v>
      </c>
      <c r="D651" s="16">
        <v>30000</v>
      </c>
      <c r="E651" s="171">
        <v>26067.64</v>
      </c>
      <c r="F651" s="170">
        <f t="shared" si="61"/>
        <v>111.71526527813491</v>
      </c>
      <c r="G651" s="170">
        <f t="shared" si="62"/>
        <v>86.89213333333333</v>
      </c>
    </row>
    <row r="652" spans="1:7" ht="15">
      <c r="A652" s="188">
        <v>322</v>
      </c>
      <c r="B652" s="181" t="s">
        <v>294</v>
      </c>
      <c r="C652" s="286">
        <v>9118</v>
      </c>
      <c r="D652" s="16">
        <v>10000</v>
      </c>
      <c r="E652" s="171">
        <v>6606.68</v>
      </c>
      <c r="F652" s="170">
        <f t="shared" si="61"/>
        <v>72.45755648168458</v>
      </c>
      <c r="G652" s="170">
        <f t="shared" si="62"/>
        <v>66.0668</v>
      </c>
    </row>
    <row r="653" spans="1:7" ht="15">
      <c r="A653" s="188">
        <v>322</v>
      </c>
      <c r="B653" s="181" t="s">
        <v>295</v>
      </c>
      <c r="C653" s="286">
        <v>16095</v>
      </c>
      <c r="D653" s="16">
        <v>20000</v>
      </c>
      <c r="E653" s="171">
        <v>14355.13</v>
      </c>
      <c r="F653" s="170">
        <f t="shared" si="61"/>
        <v>89.18999689344517</v>
      </c>
      <c r="G653" s="170">
        <f t="shared" si="62"/>
        <v>71.77564999999998</v>
      </c>
    </row>
    <row r="654" spans="1:7" ht="15">
      <c r="A654" s="188">
        <v>322</v>
      </c>
      <c r="B654" s="181" t="s">
        <v>296</v>
      </c>
      <c r="C654" s="286">
        <v>15378</v>
      </c>
      <c r="D654" s="16">
        <v>20000</v>
      </c>
      <c r="E654" s="171">
        <v>12906.63</v>
      </c>
      <c r="F654" s="170">
        <f t="shared" si="61"/>
        <v>83.92918454935622</v>
      </c>
      <c r="G654" s="170">
        <f t="shared" si="62"/>
        <v>64.53314999999999</v>
      </c>
    </row>
    <row r="655" spans="1:7" ht="15">
      <c r="A655" s="187">
        <v>323</v>
      </c>
      <c r="B655" s="182" t="s">
        <v>71</v>
      </c>
      <c r="C655" s="76">
        <f>SUM(C656:C658)</f>
        <v>204819</v>
      </c>
      <c r="D655" s="76">
        <f>SUM(D656:D658)</f>
        <v>91000</v>
      </c>
      <c r="E655" s="76">
        <f>SUM(E656:E658)</f>
        <v>86904.9</v>
      </c>
      <c r="F655" s="170">
        <f t="shared" si="61"/>
        <v>42.43009681718981</v>
      </c>
      <c r="G655" s="170">
        <f t="shared" si="62"/>
        <v>95.4998901098901</v>
      </c>
    </row>
    <row r="656" spans="1:7" ht="15">
      <c r="A656" s="188">
        <v>323</v>
      </c>
      <c r="B656" s="181" t="s">
        <v>297</v>
      </c>
      <c r="C656" s="16">
        <v>9713</v>
      </c>
      <c r="D656" s="16">
        <v>8000</v>
      </c>
      <c r="E656" s="171">
        <v>7399.5</v>
      </c>
      <c r="F656" s="170">
        <f t="shared" si="61"/>
        <v>76.18140636260682</v>
      </c>
      <c r="G656" s="170">
        <f t="shared" si="62"/>
        <v>92.49374999999999</v>
      </c>
    </row>
    <row r="657" spans="1:7" ht="24.75">
      <c r="A657" s="188">
        <v>323</v>
      </c>
      <c r="B657" s="229" t="s">
        <v>298</v>
      </c>
      <c r="C657" s="16">
        <v>192088</v>
      </c>
      <c r="D657" s="16">
        <v>80000</v>
      </c>
      <c r="E657" s="171">
        <v>76587.5</v>
      </c>
      <c r="F657" s="170">
        <f t="shared" si="61"/>
        <v>39.87104868601891</v>
      </c>
      <c r="G657" s="170">
        <f t="shared" si="62"/>
        <v>95.734375</v>
      </c>
    </row>
    <row r="658" spans="1:7" ht="15">
      <c r="A658" s="188">
        <v>323</v>
      </c>
      <c r="B658" s="181" t="s">
        <v>300</v>
      </c>
      <c r="C658" s="16">
        <v>3018</v>
      </c>
      <c r="D658" s="16">
        <v>3000</v>
      </c>
      <c r="E658" s="171">
        <v>2917.9</v>
      </c>
      <c r="F658" s="170">
        <f t="shared" si="61"/>
        <v>96.6832339297548</v>
      </c>
      <c r="G658" s="170">
        <f t="shared" si="62"/>
        <v>97.26333333333334</v>
      </c>
    </row>
    <row r="659" spans="1:7" ht="15">
      <c r="A659" s="187">
        <v>329</v>
      </c>
      <c r="B659" s="185" t="s">
        <v>272</v>
      </c>
      <c r="C659" s="76">
        <f>SUM(C660)</f>
        <v>5445</v>
      </c>
      <c r="D659" s="76">
        <f>SUM(D660)</f>
        <v>3290</v>
      </c>
      <c r="E659" s="76">
        <f>SUM(E660)</f>
        <v>3361.03</v>
      </c>
      <c r="F659" s="170">
        <f t="shared" si="61"/>
        <v>61.726905417814514</v>
      </c>
      <c r="G659" s="170">
        <f t="shared" si="62"/>
        <v>102.15896656534954</v>
      </c>
    </row>
    <row r="660" spans="1:7" ht="15">
      <c r="A660" s="188">
        <v>329</v>
      </c>
      <c r="B660" s="186" t="s">
        <v>301</v>
      </c>
      <c r="C660" s="16">
        <v>5445</v>
      </c>
      <c r="D660" s="16">
        <v>3290</v>
      </c>
      <c r="E660" s="171">
        <v>3361.03</v>
      </c>
      <c r="F660" s="170">
        <f t="shared" si="61"/>
        <v>61.726905417814514</v>
      </c>
      <c r="G660" s="170">
        <f t="shared" si="62"/>
        <v>102.15896656534954</v>
      </c>
    </row>
    <row r="661" spans="1:7" ht="15">
      <c r="A661" s="215" t="s">
        <v>400</v>
      </c>
      <c r="B661" s="183"/>
      <c r="C661" s="145">
        <f>SUM(C662+C665)</f>
        <v>9894</v>
      </c>
      <c r="D661" s="145">
        <f aca="true" t="shared" si="65" ref="D661:E661">SUM(D662+D665)</f>
        <v>20400</v>
      </c>
      <c r="E661" s="145">
        <f t="shared" si="65"/>
        <v>15226.39</v>
      </c>
      <c r="F661" s="170">
        <f t="shared" si="61"/>
        <v>153.89518900343643</v>
      </c>
      <c r="G661" s="170">
        <f t="shared" si="62"/>
        <v>74.63916666666667</v>
      </c>
    </row>
    <row r="662" spans="1:7" ht="15">
      <c r="A662" s="187">
        <v>322</v>
      </c>
      <c r="B662" s="182" t="s">
        <v>66</v>
      </c>
      <c r="C662" s="76">
        <f>SUM(C663:C664)</f>
        <v>8613</v>
      </c>
      <c r="D662" s="76">
        <f aca="true" t="shared" si="66" ref="D662:E662">SUM(D663:D664)</f>
        <v>19000</v>
      </c>
      <c r="E662" s="76">
        <f t="shared" si="66"/>
        <v>14385.91</v>
      </c>
      <c r="F662" s="170">
        <f t="shared" si="61"/>
        <v>167.0255427841635</v>
      </c>
      <c r="G662" s="170">
        <f t="shared" si="62"/>
        <v>75.71531578947368</v>
      </c>
    </row>
    <row r="663" spans="1:7" ht="15">
      <c r="A663" s="188">
        <v>322</v>
      </c>
      <c r="B663" s="229" t="s">
        <v>391</v>
      </c>
      <c r="C663" s="16">
        <v>0</v>
      </c>
      <c r="D663" s="16">
        <v>1000</v>
      </c>
      <c r="E663" s="171">
        <v>0</v>
      </c>
      <c r="F663" s="170" t="e">
        <f t="shared" si="61"/>
        <v>#DIV/0!</v>
      </c>
      <c r="G663" s="170">
        <f t="shared" si="62"/>
        <v>0</v>
      </c>
    </row>
    <row r="664" spans="1:7" ht="15">
      <c r="A664" s="188">
        <v>322</v>
      </c>
      <c r="B664" s="217" t="s">
        <v>457</v>
      </c>
      <c r="C664" s="16">
        <v>8613</v>
      </c>
      <c r="D664" s="16">
        <v>18000</v>
      </c>
      <c r="E664" s="171">
        <v>14385.91</v>
      </c>
      <c r="F664" s="170">
        <f aca="true" t="shared" si="67" ref="F664">E664/C664*100</f>
        <v>167.0255427841635</v>
      </c>
      <c r="G664" s="170">
        <f aca="true" t="shared" si="68" ref="G664">E664/D664*100</f>
        <v>79.92172222222223</v>
      </c>
    </row>
    <row r="665" spans="1:7" ht="15">
      <c r="A665" s="187">
        <v>329</v>
      </c>
      <c r="B665" s="182" t="s">
        <v>101</v>
      </c>
      <c r="C665" s="76">
        <f>SUM(C666)</f>
        <v>1281</v>
      </c>
      <c r="D665" s="76">
        <f>SUM(D666)</f>
        <v>1400</v>
      </c>
      <c r="E665" s="76">
        <f>SUM(E666)</f>
        <v>840.48</v>
      </c>
      <c r="F665" s="170">
        <f t="shared" si="61"/>
        <v>65.6112412177986</v>
      </c>
      <c r="G665" s="170">
        <f t="shared" si="62"/>
        <v>60.034285714285716</v>
      </c>
    </row>
    <row r="666" spans="1:7" ht="15">
      <c r="A666" s="188">
        <v>329</v>
      </c>
      <c r="B666" s="181" t="s">
        <v>401</v>
      </c>
      <c r="C666" s="112">
        <v>1281</v>
      </c>
      <c r="D666" s="112">
        <v>1400</v>
      </c>
      <c r="E666" s="170">
        <v>840.48</v>
      </c>
      <c r="F666" s="170">
        <f t="shared" si="61"/>
        <v>65.6112412177986</v>
      </c>
      <c r="G666" s="170">
        <f t="shared" si="62"/>
        <v>60.034285714285716</v>
      </c>
    </row>
    <row r="667" spans="1:7" ht="15">
      <c r="A667" s="215" t="s">
        <v>400</v>
      </c>
      <c r="B667" s="183" t="s">
        <v>420</v>
      </c>
      <c r="C667" s="145">
        <f>SUM(C668+C673)</f>
        <v>40716</v>
      </c>
      <c r="D667" s="145">
        <f>SUM(D668+D673)</f>
        <v>62700</v>
      </c>
      <c r="E667" s="145">
        <f>SUM(E668+E673)</f>
        <v>44637.159999999996</v>
      </c>
      <c r="F667" s="170">
        <f t="shared" si="61"/>
        <v>109.63051380292758</v>
      </c>
      <c r="G667" s="170">
        <f t="shared" si="62"/>
        <v>71.19164274322168</v>
      </c>
    </row>
    <row r="668" spans="1:7" ht="15">
      <c r="A668" s="207">
        <v>322</v>
      </c>
      <c r="B668" s="208" t="s">
        <v>465</v>
      </c>
      <c r="C668" s="76">
        <f>SUM(C669:C672)</f>
        <v>17587</v>
      </c>
      <c r="D668" s="76">
        <f aca="true" t="shared" si="69" ref="D668:E668">SUM(D669:D672)</f>
        <v>39200</v>
      </c>
      <c r="E668" s="76">
        <f t="shared" si="69"/>
        <v>31513.85</v>
      </c>
      <c r="F668" s="170">
        <f t="shared" si="61"/>
        <v>179.1883209188605</v>
      </c>
      <c r="G668" s="170">
        <f t="shared" si="62"/>
        <v>80.39247448979592</v>
      </c>
    </row>
    <row r="669" spans="1:7" ht="15">
      <c r="A669" s="209">
        <v>322</v>
      </c>
      <c r="B669" s="217" t="s">
        <v>466</v>
      </c>
      <c r="C669" s="16">
        <v>3595</v>
      </c>
      <c r="D669" s="16">
        <v>8000</v>
      </c>
      <c r="E669" s="171">
        <v>5567.51</v>
      </c>
      <c r="F669" s="170">
        <f t="shared" si="61"/>
        <v>154.8681502086231</v>
      </c>
      <c r="G669" s="170">
        <f t="shared" si="62"/>
        <v>69.59387500000001</v>
      </c>
    </row>
    <row r="670" spans="1:7" ht="15">
      <c r="A670" s="188">
        <v>322</v>
      </c>
      <c r="B670" s="217" t="s">
        <v>485</v>
      </c>
      <c r="C670" s="16">
        <v>177</v>
      </c>
      <c r="D670" s="16">
        <v>0</v>
      </c>
      <c r="E670" s="171">
        <v>0</v>
      </c>
      <c r="F670" s="170">
        <f>E670/C670*100</f>
        <v>0</v>
      </c>
      <c r="G670" s="170" t="e">
        <f>E670/D670*100</f>
        <v>#DIV/0!</v>
      </c>
    </row>
    <row r="671" spans="1:7" ht="15">
      <c r="A671" s="188">
        <v>322</v>
      </c>
      <c r="B671" s="217" t="s">
        <v>699</v>
      </c>
      <c r="C671" s="16">
        <v>0</v>
      </c>
      <c r="D671" s="16">
        <v>1200</v>
      </c>
      <c r="E671" s="171">
        <v>975.77</v>
      </c>
      <c r="F671" s="170" t="e">
        <f>E671/C671*100</f>
        <v>#DIV/0!</v>
      </c>
      <c r="G671" s="170"/>
    </row>
    <row r="672" spans="1:7" ht="15">
      <c r="A672" s="188">
        <v>322</v>
      </c>
      <c r="B672" s="217" t="s">
        <v>458</v>
      </c>
      <c r="C672" s="16">
        <v>13815</v>
      </c>
      <c r="D672" s="16">
        <v>30000</v>
      </c>
      <c r="E672" s="171">
        <v>24970.57</v>
      </c>
      <c r="F672" s="170">
        <f>E672/C672*100</f>
        <v>180.74969236337316</v>
      </c>
      <c r="G672" s="170">
        <f>E672/D672*100</f>
        <v>83.23523333333334</v>
      </c>
    </row>
    <row r="673" spans="1:7" ht="15">
      <c r="A673" s="187">
        <v>323</v>
      </c>
      <c r="B673" s="182" t="s">
        <v>73</v>
      </c>
      <c r="C673" s="76">
        <f>SUM(C674:C675)</f>
        <v>23129</v>
      </c>
      <c r="D673" s="76">
        <f aca="true" t="shared" si="70" ref="D673:E673">SUM(D674:D675)</f>
        <v>23500</v>
      </c>
      <c r="E673" s="76">
        <f t="shared" si="70"/>
        <v>13123.31</v>
      </c>
      <c r="F673" s="170">
        <f t="shared" si="61"/>
        <v>56.73963422543128</v>
      </c>
      <c r="G673" s="170">
        <f t="shared" si="62"/>
        <v>55.84387234042553</v>
      </c>
    </row>
    <row r="674" spans="1:7" ht="15">
      <c r="A674" s="188">
        <v>323</v>
      </c>
      <c r="B674" s="181" t="s">
        <v>299</v>
      </c>
      <c r="C674" s="16">
        <v>10871</v>
      </c>
      <c r="D674" s="16">
        <v>21500</v>
      </c>
      <c r="E674" s="171">
        <v>11123.31</v>
      </c>
      <c r="F674" s="170">
        <f t="shared" si="61"/>
        <v>102.32094563517616</v>
      </c>
      <c r="G674" s="170">
        <f t="shared" si="62"/>
        <v>51.73632558139535</v>
      </c>
    </row>
    <row r="675" spans="1:7" ht="15">
      <c r="A675" s="188">
        <v>323</v>
      </c>
      <c r="B675" s="181" t="s">
        <v>597</v>
      </c>
      <c r="C675" s="112">
        <v>12258</v>
      </c>
      <c r="D675" s="112">
        <v>2000</v>
      </c>
      <c r="E675" s="170">
        <v>2000</v>
      </c>
      <c r="F675" s="170">
        <f t="shared" si="61"/>
        <v>16.315875346712353</v>
      </c>
      <c r="G675" s="170">
        <f t="shared" si="62"/>
        <v>100</v>
      </c>
    </row>
    <row r="676" spans="1:7" ht="15">
      <c r="A676" s="199" t="s">
        <v>312</v>
      </c>
      <c r="B676" s="200"/>
      <c r="C676" s="147">
        <f>SUM(C677+C684+C687)</f>
        <v>9242</v>
      </c>
      <c r="D676" s="147">
        <f aca="true" t="shared" si="71" ref="D676:E676">SUM(D677+D684+D687)</f>
        <v>196911</v>
      </c>
      <c r="E676" s="147">
        <f t="shared" si="71"/>
        <v>183614.77000000002</v>
      </c>
      <c r="F676" s="170">
        <f t="shared" si="61"/>
        <v>1986.7428045877518</v>
      </c>
      <c r="G676" s="170">
        <f t="shared" si="62"/>
        <v>93.24759409073135</v>
      </c>
    </row>
    <row r="677" spans="1:7" ht="15">
      <c r="A677" s="215" t="s">
        <v>316</v>
      </c>
      <c r="B677" s="183"/>
      <c r="C677" s="145">
        <f>SUM(C678+C682)</f>
        <v>9242</v>
      </c>
      <c r="D677" s="145">
        <f>SUM(D678+D682)</f>
        <v>31411</v>
      </c>
      <c r="E677" s="145">
        <f>SUM(E678+E682)</f>
        <v>19846.8</v>
      </c>
      <c r="F677" s="170">
        <f t="shared" si="61"/>
        <v>214.74572603332612</v>
      </c>
      <c r="G677" s="170">
        <f t="shared" si="62"/>
        <v>63.18423482219604</v>
      </c>
    </row>
    <row r="678" spans="1:7" ht="15">
      <c r="A678" s="187">
        <v>322</v>
      </c>
      <c r="B678" s="182" t="s">
        <v>66</v>
      </c>
      <c r="C678" s="76">
        <f>SUM(C679:C681)</f>
        <v>9242</v>
      </c>
      <c r="D678" s="76">
        <f>SUM(D679:D681)</f>
        <v>23411</v>
      </c>
      <c r="E678" s="76">
        <f>SUM(E679:E681)</f>
        <v>11952.55</v>
      </c>
      <c r="F678" s="170">
        <f t="shared" si="61"/>
        <v>129.328608526293</v>
      </c>
      <c r="G678" s="170">
        <f t="shared" si="62"/>
        <v>51.055273162188705</v>
      </c>
    </row>
    <row r="679" spans="1:7" ht="15">
      <c r="A679" s="311">
        <v>322</v>
      </c>
      <c r="B679" s="312" t="s">
        <v>390</v>
      </c>
      <c r="C679" s="305">
        <v>8120</v>
      </c>
      <c r="D679" s="305">
        <v>19411</v>
      </c>
      <c r="E679" s="306">
        <v>7952.55</v>
      </c>
      <c r="F679" s="306">
        <f t="shared" si="61"/>
        <v>97.9378078817734</v>
      </c>
      <c r="G679" s="306">
        <f t="shared" si="62"/>
        <v>40.969295760136006</v>
      </c>
    </row>
    <row r="680" spans="1:7" ht="15">
      <c r="A680" s="311">
        <v>322</v>
      </c>
      <c r="B680" s="181" t="s">
        <v>393</v>
      </c>
      <c r="C680" s="16">
        <v>0</v>
      </c>
      <c r="D680" s="16">
        <v>4000</v>
      </c>
      <c r="E680" s="171">
        <v>4000</v>
      </c>
      <c r="F680" s="170" t="e">
        <f t="shared" si="61"/>
        <v>#DIV/0!</v>
      </c>
      <c r="G680" s="306">
        <f t="shared" si="62"/>
        <v>100</v>
      </c>
    </row>
    <row r="681" spans="1:7" ht="15">
      <c r="A681" s="311">
        <v>322</v>
      </c>
      <c r="B681" s="181" t="s">
        <v>409</v>
      </c>
      <c r="C681" s="16">
        <v>1122</v>
      </c>
      <c r="D681" s="16">
        <v>0</v>
      </c>
      <c r="E681" s="171">
        <v>0</v>
      </c>
      <c r="F681" s="170">
        <f t="shared" si="61"/>
        <v>0</v>
      </c>
      <c r="G681" s="170" t="e">
        <f t="shared" si="62"/>
        <v>#DIV/0!</v>
      </c>
    </row>
    <row r="682" spans="1:7" ht="15">
      <c r="A682" s="187">
        <v>323</v>
      </c>
      <c r="B682" s="182" t="s">
        <v>71</v>
      </c>
      <c r="C682" s="76">
        <f>SUM(C683:C683)</f>
        <v>0</v>
      </c>
      <c r="D682" s="76">
        <f>SUM(D683:D683)</f>
        <v>8000</v>
      </c>
      <c r="E682" s="76">
        <f>SUM(E683:E683)</f>
        <v>7894.25</v>
      </c>
      <c r="F682" s="170" t="e">
        <f t="shared" si="61"/>
        <v>#DIV/0!</v>
      </c>
      <c r="G682" s="170">
        <f t="shared" si="62"/>
        <v>98.67812500000001</v>
      </c>
    </row>
    <row r="683" spans="1:7" ht="15">
      <c r="A683" s="188">
        <v>323</v>
      </c>
      <c r="B683" s="181" t="s">
        <v>708</v>
      </c>
      <c r="C683" s="112">
        <v>0</v>
      </c>
      <c r="D683" s="112">
        <v>8000</v>
      </c>
      <c r="E683" s="170">
        <v>7894.25</v>
      </c>
      <c r="F683" s="170" t="e">
        <f t="shared" si="61"/>
        <v>#DIV/0!</v>
      </c>
      <c r="G683" s="170">
        <f t="shared" si="62"/>
        <v>98.67812500000001</v>
      </c>
    </row>
    <row r="684" spans="1:7" ht="15">
      <c r="A684" s="108" t="s">
        <v>707</v>
      </c>
      <c r="B684" s="191"/>
      <c r="C684" s="145">
        <f>SUM(C685)</f>
        <v>0</v>
      </c>
      <c r="D684" s="145">
        <f>SUM(D685)</f>
        <v>10000</v>
      </c>
      <c r="E684" s="145">
        <f>SUM(E685)</f>
        <v>7024.81</v>
      </c>
      <c r="F684" s="170" t="e">
        <f>E684/C684*100</f>
        <v>#DIV/0!</v>
      </c>
      <c r="G684" s="170">
        <f>E684/D684*100</f>
        <v>70.24810000000001</v>
      </c>
    </row>
    <row r="685" spans="1:7" ht="15">
      <c r="A685" s="187">
        <v>323</v>
      </c>
      <c r="B685" s="182" t="s">
        <v>71</v>
      </c>
      <c r="C685" s="76">
        <f>SUM(C686:C686)</f>
        <v>0</v>
      </c>
      <c r="D685" s="76">
        <f>SUM(D686:D686)</f>
        <v>10000</v>
      </c>
      <c r="E685" s="76">
        <f>SUM(E686:E686)</f>
        <v>7024.81</v>
      </c>
      <c r="F685" s="170" t="e">
        <f aca="true" t="shared" si="72" ref="F685:F686">E685/C685*100</f>
        <v>#DIV/0!</v>
      </c>
      <c r="G685" s="170">
        <f aca="true" t="shared" si="73" ref="G685:G686">E685/D685*100</f>
        <v>70.24810000000001</v>
      </c>
    </row>
    <row r="686" spans="1:7" ht="15">
      <c r="A686" s="188">
        <v>323</v>
      </c>
      <c r="B686" s="181" t="s">
        <v>392</v>
      </c>
      <c r="C686" s="112">
        <v>0</v>
      </c>
      <c r="D686" s="112">
        <v>10000</v>
      </c>
      <c r="E686" s="170">
        <v>7024.81</v>
      </c>
      <c r="F686" s="170" t="e">
        <f t="shared" si="72"/>
        <v>#DIV/0!</v>
      </c>
      <c r="G686" s="170">
        <f t="shared" si="73"/>
        <v>70.24810000000001</v>
      </c>
    </row>
    <row r="687" spans="1:7" ht="15">
      <c r="A687" s="108" t="s">
        <v>245</v>
      </c>
      <c r="B687" s="191" t="s">
        <v>593</v>
      </c>
      <c r="C687" s="145">
        <f>SUM(C688)</f>
        <v>0</v>
      </c>
      <c r="D687" s="145">
        <f>SUM(D688)</f>
        <v>155500</v>
      </c>
      <c r="E687" s="145">
        <f>SUM(E688)</f>
        <v>156743.16</v>
      </c>
      <c r="F687" s="170" t="e">
        <f>E687/C687*100</f>
        <v>#DIV/0!</v>
      </c>
      <c r="G687" s="170">
        <f>E687/D687*100</f>
        <v>100.79945980707396</v>
      </c>
    </row>
    <row r="688" spans="1:7" ht="15">
      <c r="A688" s="113">
        <v>421</v>
      </c>
      <c r="B688" s="187" t="s">
        <v>125</v>
      </c>
      <c r="C688" s="76">
        <f>C689</f>
        <v>0</v>
      </c>
      <c r="D688" s="76">
        <f>D689</f>
        <v>155500</v>
      </c>
      <c r="E688" s="76">
        <f>E689</f>
        <v>156743.16</v>
      </c>
      <c r="F688" s="170" t="e">
        <f>E688/C688*100</f>
        <v>#DIV/0!</v>
      </c>
      <c r="G688" s="170">
        <f>E688/D688*100</f>
        <v>100.79945980707396</v>
      </c>
    </row>
    <row r="689" spans="1:7" ht="15">
      <c r="A689" s="110">
        <v>421</v>
      </c>
      <c r="B689" s="209" t="s">
        <v>594</v>
      </c>
      <c r="C689" s="16">
        <v>0</v>
      </c>
      <c r="D689" s="16">
        <v>155500</v>
      </c>
      <c r="E689" s="171">
        <v>156743.16</v>
      </c>
      <c r="F689" s="170" t="e">
        <f>E689/C689*100</f>
        <v>#DIV/0!</v>
      </c>
      <c r="G689" s="170">
        <f>E689/D689*100</f>
        <v>100.79945980707396</v>
      </c>
    </row>
    <row r="690" spans="1:7" ht="15">
      <c r="A690" s="199" t="s">
        <v>302</v>
      </c>
      <c r="B690" s="200"/>
      <c r="C690" s="147">
        <f aca="true" t="shared" si="74" ref="C690:E691">SUM(C691)</f>
        <v>200934</v>
      </c>
      <c r="D690" s="147">
        <f t="shared" si="74"/>
        <v>180589</v>
      </c>
      <c r="E690" s="147">
        <f t="shared" si="74"/>
        <v>164518.33000000002</v>
      </c>
      <c r="F690" s="170">
        <f t="shared" si="61"/>
        <v>81.876800342401</v>
      </c>
      <c r="G690" s="170">
        <f t="shared" si="62"/>
        <v>91.10096960501471</v>
      </c>
    </row>
    <row r="691" spans="1:7" ht="15">
      <c r="A691" s="201" t="s">
        <v>303</v>
      </c>
      <c r="B691" s="202"/>
      <c r="C691" s="148">
        <f t="shared" si="74"/>
        <v>200934</v>
      </c>
      <c r="D691" s="148">
        <f t="shared" si="74"/>
        <v>180589</v>
      </c>
      <c r="E691" s="148">
        <f t="shared" si="74"/>
        <v>164518.33000000002</v>
      </c>
      <c r="F691" s="170">
        <f t="shared" si="61"/>
        <v>81.876800342401</v>
      </c>
      <c r="G691" s="170">
        <f t="shared" si="62"/>
        <v>91.10096960501471</v>
      </c>
    </row>
    <row r="692" spans="1:7" ht="15">
      <c r="A692" s="189" t="s">
        <v>304</v>
      </c>
      <c r="B692" s="191"/>
      <c r="C692" s="145">
        <f>SUM(C693+C695+C697)</f>
        <v>200934</v>
      </c>
      <c r="D692" s="145">
        <f aca="true" t="shared" si="75" ref="D692:E692">SUM(D693+D695+D697)</f>
        <v>180589</v>
      </c>
      <c r="E692" s="145">
        <f t="shared" si="75"/>
        <v>164518.33000000002</v>
      </c>
      <c r="F692" s="170">
        <f t="shared" si="61"/>
        <v>81.876800342401</v>
      </c>
      <c r="G692" s="170">
        <f t="shared" si="62"/>
        <v>91.10096960501471</v>
      </c>
    </row>
    <row r="693" spans="1:7" ht="15">
      <c r="A693" s="187">
        <v>322</v>
      </c>
      <c r="B693" s="182" t="s">
        <v>66</v>
      </c>
      <c r="C693" s="76">
        <f>SUM(C694)</f>
        <v>85849</v>
      </c>
      <c r="D693" s="76">
        <f>SUM(D694)</f>
        <v>140589</v>
      </c>
      <c r="E693" s="76">
        <f>SUM(E694)</f>
        <v>129178.33</v>
      </c>
      <c r="F693" s="170">
        <f t="shared" si="61"/>
        <v>150.47156053069926</v>
      </c>
      <c r="G693" s="170">
        <f t="shared" si="62"/>
        <v>91.88366799678495</v>
      </c>
    </row>
    <row r="694" spans="1:7" ht="15">
      <c r="A694" s="188">
        <v>322</v>
      </c>
      <c r="B694" s="181" t="s">
        <v>305</v>
      </c>
      <c r="C694" s="16">
        <v>85849</v>
      </c>
      <c r="D694" s="16">
        <v>140589</v>
      </c>
      <c r="E694" s="171">
        <v>129178.33</v>
      </c>
      <c r="F694" s="170">
        <f t="shared" si="61"/>
        <v>150.47156053069926</v>
      </c>
      <c r="G694" s="170">
        <f t="shared" si="62"/>
        <v>91.88366799678495</v>
      </c>
    </row>
    <row r="695" spans="1:7" ht="15">
      <c r="A695" s="187">
        <v>323</v>
      </c>
      <c r="B695" s="182" t="s">
        <v>71</v>
      </c>
      <c r="C695" s="76">
        <f>SUM(C696)</f>
        <v>56335</v>
      </c>
      <c r="D695" s="76">
        <f>SUM(D696)</f>
        <v>40000</v>
      </c>
      <c r="E695" s="76">
        <f>SUM(E696)</f>
        <v>35340</v>
      </c>
      <c r="F695" s="170">
        <f t="shared" si="61"/>
        <v>62.731871838111296</v>
      </c>
      <c r="G695" s="170">
        <f t="shared" si="62"/>
        <v>88.35</v>
      </c>
    </row>
    <row r="696" spans="1:7" ht="15">
      <c r="A696" s="188">
        <v>323</v>
      </c>
      <c r="B696" s="181" t="s">
        <v>306</v>
      </c>
      <c r="C696" s="112">
        <v>56335</v>
      </c>
      <c r="D696" s="16">
        <v>40000</v>
      </c>
      <c r="E696" s="16">
        <v>35340</v>
      </c>
      <c r="F696" s="170">
        <f t="shared" si="61"/>
        <v>62.731871838111296</v>
      </c>
      <c r="G696" s="170">
        <f t="shared" si="62"/>
        <v>88.35</v>
      </c>
    </row>
    <row r="697" spans="1:7" ht="15">
      <c r="A697" s="187">
        <v>451</v>
      </c>
      <c r="B697" s="182" t="s">
        <v>135</v>
      </c>
      <c r="C697" s="76">
        <f>SUM(C698)</f>
        <v>58750</v>
      </c>
      <c r="D697" s="76">
        <f aca="true" t="shared" si="76" ref="D697:E697">SUM(D698)</f>
        <v>0</v>
      </c>
      <c r="E697" s="76">
        <f t="shared" si="76"/>
        <v>0</v>
      </c>
      <c r="F697" s="170"/>
      <c r="G697" s="170"/>
    </row>
    <row r="698" spans="1:7" ht="15">
      <c r="A698" s="187"/>
      <c r="B698" s="181" t="s">
        <v>636</v>
      </c>
      <c r="C698" s="112">
        <v>58750</v>
      </c>
      <c r="D698" s="16">
        <v>0</v>
      </c>
      <c r="E698" s="16">
        <v>0</v>
      </c>
      <c r="F698" s="170"/>
      <c r="G698" s="170"/>
    </row>
    <row r="699" spans="1:7" ht="15">
      <c r="A699" s="203" t="s">
        <v>307</v>
      </c>
      <c r="B699" s="204"/>
      <c r="C699" s="146">
        <f>SUM(C700+C718+C735)</f>
        <v>2216461</v>
      </c>
      <c r="D699" s="146">
        <f>SUM(D700+D718+D735)</f>
        <v>821152</v>
      </c>
      <c r="E699" s="146">
        <f>SUM(E700+E718+E735)</f>
        <v>820710.55</v>
      </c>
      <c r="F699" s="170">
        <f t="shared" si="61"/>
        <v>37.02797161781778</v>
      </c>
      <c r="G699" s="170">
        <f t="shared" si="62"/>
        <v>99.94624016016523</v>
      </c>
    </row>
    <row r="700" spans="1:7" ht="15">
      <c r="A700" s="205" t="s">
        <v>280</v>
      </c>
      <c r="B700" s="206"/>
      <c r="C700" s="147">
        <f>SUM(C701)</f>
        <v>1448722</v>
      </c>
      <c r="D700" s="147">
        <f aca="true" t="shared" si="77" ref="D700:E702">SUM(D701)</f>
        <v>58540</v>
      </c>
      <c r="E700" s="147">
        <f t="shared" si="77"/>
        <v>58451.74</v>
      </c>
      <c r="F700" s="170">
        <f aca="true" t="shared" si="78" ref="F700:F746">E700/C700*100</f>
        <v>4.034710593198695</v>
      </c>
      <c r="G700" s="170">
        <f t="shared" si="62"/>
        <v>99.84923129484113</v>
      </c>
    </row>
    <row r="701" spans="1:7" ht="15">
      <c r="A701" s="201" t="s">
        <v>308</v>
      </c>
      <c r="B701" s="202"/>
      <c r="C701" s="148">
        <f>SUM(C702)</f>
        <v>1448722</v>
      </c>
      <c r="D701" s="148">
        <f t="shared" si="77"/>
        <v>58540</v>
      </c>
      <c r="E701" s="148">
        <f t="shared" si="77"/>
        <v>58451.74</v>
      </c>
      <c r="F701" s="170">
        <f t="shared" si="78"/>
        <v>4.034710593198695</v>
      </c>
      <c r="G701" s="170">
        <f t="shared" si="62"/>
        <v>99.84923129484113</v>
      </c>
    </row>
    <row r="702" spans="1:7" ht="15">
      <c r="A702" s="189" t="s">
        <v>309</v>
      </c>
      <c r="B702" s="191"/>
      <c r="C702" s="145">
        <f>SUM(C703)</f>
        <v>1448722</v>
      </c>
      <c r="D702" s="145">
        <f t="shared" si="77"/>
        <v>58540</v>
      </c>
      <c r="E702" s="145">
        <f t="shared" si="77"/>
        <v>58451.74</v>
      </c>
      <c r="F702" s="170">
        <f t="shared" si="78"/>
        <v>4.034710593198695</v>
      </c>
      <c r="G702" s="170">
        <f t="shared" si="62"/>
        <v>99.84923129484113</v>
      </c>
    </row>
    <row r="703" spans="1:7" ht="15">
      <c r="A703" s="187">
        <v>421</v>
      </c>
      <c r="B703" s="182" t="s">
        <v>125</v>
      </c>
      <c r="C703" s="76">
        <f>SUM(C704:C717)</f>
        <v>1448722</v>
      </c>
      <c r="D703" s="76">
        <f>SUM(D704:D717)</f>
        <v>58540</v>
      </c>
      <c r="E703" s="76">
        <f>SUM(E704:E717)</f>
        <v>58451.74</v>
      </c>
      <c r="F703" s="170">
        <f t="shared" si="78"/>
        <v>4.034710593198695</v>
      </c>
      <c r="G703" s="170">
        <f t="shared" si="62"/>
        <v>99.84923129484113</v>
      </c>
    </row>
    <row r="704" spans="1:7" ht="15">
      <c r="A704" s="209">
        <v>421</v>
      </c>
      <c r="B704" s="219" t="s">
        <v>574</v>
      </c>
      <c r="C704" s="170">
        <v>0</v>
      </c>
      <c r="D704" s="170">
        <v>57000</v>
      </c>
      <c r="E704" s="170">
        <v>56912.5</v>
      </c>
      <c r="F704" s="170" t="e">
        <f aca="true" t="shared" si="79" ref="F704:F717">E704/C704*100</f>
        <v>#DIV/0!</v>
      </c>
      <c r="G704" s="170">
        <f aca="true" t="shared" si="80" ref="G704:G717">E704/D704*100</f>
        <v>99.84649122807018</v>
      </c>
    </row>
    <row r="705" spans="1:7" ht="15">
      <c r="A705" s="209">
        <v>421</v>
      </c>
      <c r="B705" s="219" t="s">
        <v>559</v>
      </c>
      <c r="C705" s="170">
        <v>14279</v>
      </c>
      <c r="D705" s="170">
        <v>0</v>
      </c>
      <c r="E705" s="170">
        <v>0</v>
      </c>
      <c r="F705" s="170">
        <f t="shared" si="79"/>
        <v>0</v>
      </c>
      <c r="G705" s="170" t="e">
        <f t="shared" si="80"/>
        <v>#DIV/0!</v>
      </c>
    </row>
    <row r="706" spans="1:7" ht="15">
      <c r="A706" s="209">
        <v>422</v>
      </c>
      <c r="B706" s="219" t="s">
        <v>711</v>
      </c>
      <c r="C706" s="170">
        <v>0</v>
      </c>
      <c r="D706" s="170">
        <v>1540</v>
      </c>
      <c r="E706" s="170">
        <v>1539.24</v>
      </c>
      <c r="F706" s="170"/>
      <c r="G706" s="170"/>
    </row>
    <row r="707" spans="1:7" ht="15">
      <c r="A707" s="209">
        <v>421</v>
      </c>
      <c r="B707" s="219" t="s">
        <v>545</v>
      </c>
      <c r="C707" s="170">
        <v>305505</v>
      </c>
      <c r="D707" s="170">
        <v>0</v>
      </c>
      <c r="E707" s="170">
        <v>0</v>
      </c>
      <c r="F707" s="170">
        <f t="shared" si="79"/>
        <v>0</v>
      </c>
      <c r="G707" s="170" t="e">
        <f t="shared" si="80"/>
        <v>#DIV/0!</v>
      </c>
    </row>
    <row r="708" spans="1:7" ht="15">
      <c r="A708" s="209">
        <v>421</v>
      </c>
      <c r="B708" s="219" t="s">
        <v>546</v>
      </c>
      <c r="C708" s="170">
        <v>52319</v>
      </c>
      <c r="D708" s="170">
        <v>0</v>
      </c>
      <c r="E708" s="170">
        <v>0</v>
      </c>
      <c r="F708" s="170">
        <f t="shared" si="79"/>
        <v>0</v>
      </c>
      <c r="G708" s="170" t="e">
        <f t="shared" si="80"/>
        <v>#DIV/0!</v>
      </c>
    </row>
    <row r="709" spans="1:7" ht="15">
      <c r="A709" s="209">
        <v>421</v>
      </c>
      <c r="B709" s="219" t="s">
        <v>547</v>
      </c>
      <c r="C709" s="170">
        <v>162257</v>
      </c>
      <c r="D709" s="170">
        <v>0</v>
      </c>
      <c r="E709" s="170">
        <v>0</v>
      </c>
      <c r="F709" s="170">
        <f t="shared" si="79"/>
        <v>0</v>
      </c>
      <c r="G709" s="170" t="e">
        <f t="shared" si="80"/>
        <v>#DIV/0!</v>
      </c>
    </row>
    <row r="710" spans="1:7" ht="15">
      <c r="A710" s="209">
        <v>421</v>
      </c>
      <c r="B710" s="219" t="s">
        <v>548</v>
      </c>
      <c r="C710" s="170">
        <v>53246</v>
      </c>
      <c r="D710" s="170">
        <v>0</v>
      </c>
      <c r="E710" s="170">
        <v>0</v>
      </c>
      <c r="F710" s="170">
        <f t="shared" si="79"/>
        <v>0</v>
      </c>
      <c r="G710" s="170" t="e">
        <f t="shared" si="80"/>
        <v>#DIV/0!</v>
      </c>
    </row>
    <row r="711" spans="1:7" ht="15">
      <c r="A711" s="209">
        <v>421</v>
      </c>
      <c r="B711" s="219" t="s">
        <v>549</v>
      </c>
      <c r="C711" s="170">
        <v>39923</v>
      </c>
      <c r="D711" s="170">
        <v>0</v>
      </c>
      <c r="E711" s="170">
        <v>0</v>
      </c>
      <c r="F711" s="170">
        <f t="shared" si="79"/>
        <v>0</v>
      </c>
      <c r="G711" s="170" t="e">
        <f t="shared" si="80"/>
        <v>#DIV/0!</v>
      </c>
    </row>
    <row r="712" spans="1:7" ht="15">
      <c r="A712" s="209">
        <v>421</v>
      </c>
      <c r="B712" s="219" t="s">
        <v>550</v>
      </c>
      <c r="C712" s="170">
        <v>67605</v>
      </c>
      <c r="D712" s="170">
        <v>0</v>
      </c>
      <c r="E712" s="170">
        <v>0</v>
      </c>
      <c r="F712" s="170">
        <f t="shared" si="79"/>
        <v>0</v>
      </c>
      <c r="G712" s="170" t="e">
        <f t="shared" si="80"/>
        <v>#DIV/0!</v>
      </c>
    </row>
    <row r="713" spans="1:7" ht="15">
      <c r="A713" s="209">
        <v>421</v>
      </c>
      <c r="B713" s="219" t="s">
        <v>551</v>
      </c>
      <c r="C713" s="170">
        <v>40824</v>
      </c>
      <c r="D713" s="170">
        <v>0</v>
      </c>
      <c r="E713" s="170">
        <v>0</v>
      </c>
      <c r="F713" s="170">
        <f t="shared" si="79"/>
        <v>0</v>
      </c>
      <c r="G713" s="170" t="e">
        <f t="shared" si="80"/>
        <v>#DIV/0!</v>
      </c>
    </row>
    <row r="714" spans="1:7" ht="15">
      <c r="A714" s="209">
        <v>421</v>
      </c>
      <c r="B714" s="219" t="s">
        <v>552</v>
      </c>
      <c r="C714" s="170">
        <v>283905</v>
      </c>
      <c r="D714" s="170">
        <v>0</v>
      </c>
      <c r="E714" s="170">
        <v>0</v>
      </c>
      <c r="F714" s="170">
        <f t="shared" si="79"/>
        <v>0</v>
      </c>
      <c r="G714" s="170" t="e">
        <f t="shared" si="80"/>
        <v>#DIV/0!</v>
      </c>
    </row>
    <row r="715" spans="1:7" ht="15">
      <c r="A715" s="209">
        <v>421</v>
      </c>
      <c r="B715" s="219" t="s">
        <v>637</v>
      </c>
      <c r="C715" s="170">
        <v>195484</v>
      </c>
      <c r="D715" s="170">
        <v>0</v>
      </c>
      <c r="E715" s="170">
        <v>0</v>
      </c>
      <c r="F715" s="170">
        <f aca="true" t="shared" si="81" ref="F715:F716">E715/C715*100</f>
        <v>0</v>
      </c>
      <c r="G715" s="170" t="e">
        <f aca="true" t="shared" si="82" ref="G715:G716">E715/D715*100</f>
        <v>#DIV/0!</v>
      </c>
    </row>
    <row r="716" spans="1:7" ht="15">
      <c r="A716" s="209">
        <v>421</v>
      </c>
      <c r="B716" s="219" t="s">
        <v>638</v>
      </c>
      <c r="C716" s="170">
        <v>72722</v>
      </c>
      <c r="D716" s="170">
        <v>0</v>
      </c>
      <c r="E716" s="170">
        <v>0</v>
      </c>
      <c r="F716" s="170">
        <f t="shared" si="81"/>
        <v>0</v>
      </c>
      <c r="G716" s="170" t="e">
        <f t="shared" si="82"/>
        <v>#DIV/0!</v>
      </c>
    </row>
    <row r="717" spans="1:7" ht="15">
      <c r="A717" s="209">
        <v>421</v>
      </c>
      <c r="B717" s="219" t="s">
        <v>553</v>
      </c>
      <c r="C717" s="170">
        <v>160653</v>
      </c>
      <c r="D717" s="170">
        <v>0</v>
      </c>
      <c r="E717" s="170">
        <v>0</v>
      </c>
      <c r="F717" s="170">
        <f t="shared" si="79"/>
        <v>0</v>
      </c>
      <c r="G717" s="170" t="e">
        <f t="shared" si="80"/>
        <v>#DIV/0!</v>
      </c>
    </row>
    <row r="718" spans="1:7" ht="15">
      <c r="A718" s="199" t="s">
        <v>302</v>
      </c>
      <c r="B718" s="200"/>
      <c r="C718" s="147">
        <f>SUM(C719+C723+C728)</f>
        <v>767739</v>
      </c>
      <c r="D718" s="147">
        <f>SUM(D719+D723+D728)</f>
        <v>762612</v>
      </c>
      <c r="E718" s="147">
        <f>SUM(E719+E723+E728)</f>
        <v>762258.81</v>
      </c>
      <c r="F718" s="170">
        <f t="shared" si="78"/>
        <v>99.28619101022615</v>
      </c>
      <c r="G718" s="170">
        <f aca="true" t="shared" si="83" ref="G718:G745">E718/D718*100</f>
        <v>99.95368680272537</v>
      </c>
    </row>
    <row r="719" spans="1:7" ht="15">
      <c r="A719" s="201" t="s">
        <v>310</v>
      </c>
      <c r="B719" s="202"/>
      <c r="C719" s="148">
        <f>SUM(C720)</f>
        <v>95766</v>
      </c>
      <c r="D719" s="148">
        <f aca="true" t="shared" si="84" ref="D719:E721">SUM(D720)</f>
        <v>243407</v>
      </c>
      <c r="E719" s="148">
        <f t="shared" si="84"/>
        <v>243406.45</v>
      </c>
      <c r="F719" s="170">
        <f t="shared" si="78"/>
        <v>254.1679197209866</v>
      </c>
      <c r="G719" s="170">
        <f t="shared" si="83"/>
        <v>99.9997740410095</v>
      </c>
    </row>
    <row r="720" spans="1:7" ht="15">
      <c r="A720" s="189" t="s">
        <v>311</v>
      </c>
      <c r="B720" s="191"/>
      <c r="C720" s="145">
        <f>SUM(C721)</f>
        <v>95766</v>
      </c>
      <c r="D720" s="145">
        <f t="shared" si="84"/>
        <v>243407</v>
      </c>
      <c r="E720" s="145">
        <f t="shared" si="84"/>
        <v>243406.45</v>
      </c>
      <c r="F720" s="170">
        <f t="shared" si="78"/>
        <v>254.1679197209866</v>
      </c>
      <c r="G720" s="170">
        <f t="shared" si="83"/>
        <v>99.9997740410095</v>
      </c>
    </row>
    <row r="721" spans="1:7" ht="15">
      <c r="A721" s="207">
        <v>426</v>
      </c>
      <c r="B721" s="208" t="s">
        <v>133</v>
      </c>
      <c r="C721" s="169">
        <f>SUM(C722)</f>
        <v>95766</v>
      </c>
      <c r="D721" s="169">
        <f t="shared" si="84"/>
        <v>243407</v>
      </c>
      <c r="E721" s="169">
        <f t="shared" si="84"/>
        <v>243406.45</v>
      </c>
      <c r="F721" s="170">
        <f t="shared" si="78"/>
        <v>254.1679197209866</v>
      </c>
      <c r="G721" s="170">
        <f t="shared" si="83"/>
        <v>99.9997740410095</v>
      </c>
    </row>
    <row r="722" spans="1:7" ht="15">
      <c r="A722" s="209">
        <v>426</v>
      </c>
      <c r="B722" s="209" t="s">
        <v>554</v>
      </c>
      <c r="C722" s="170">
        <v>95766</v>
      </c>
      <c r="D722" s="170">
        <v>243407</v>
      </c>
      <c r="E722" s="170">
        <v>243406.45</v>
      </c>
      <c r="F722" s="170">
        <f t="shared" si="78"/>
        <v>254.1679197209866</v>
      </c>
      <c r="G722" s="170">
        <f t="shared" si="83"/>
        <v>99.9997740410095</v>
      </c>
    </row>
    <row r="723" spans="1:7" ht="15">
      <c r="A723" s="198" t="s">
        <v>410</v>
      </c>
      <c r="B723" s="192"/>
      <c r="C723" s="148">
        <f aca="true" t="shared" si="85" ref="C723:E724">SUM(C724)</f>
        <v>47450</v>
      </c>
      <c r="D723" s="148">
        <f t="shared" si="85"/>
        <v>0</v>
      </c>
      <c r="E723" s="148">
        <f t="shared" si="85"/>
        <v>0</v>
      </c>
      <c r="F723" s="170">
        <f t="shared" si="78"/>
        <v>0</v>
      </c>
      <c r="G723" s="170" t="e">
        <f t="shared" si="83"/>
        <v>#DIV/0!</v>
      </c>
    </row>
    <row r="724" spans="1:7" ht="15">
      <c r="A724" s="189" t="s">
        <v>411</v>
      </c>
      <c r="B724" s="191"/>
      <c r="C724" s="145">
        <f t="shared" si="85"/>
        <v>47450</v>
      </c>
      <c r="D724" s="145">
        <f t="shared" si="85"/>
        <v>0</v>
      </c>
      <c r="E724" s="145">
        <f t="shared" si="85"/>
        <v>0</v>
      </c>
      <c r="F724" s="170">
        <f t="shared" si="78"/>
        <v>0</v>
      </c>
      <c r="G724" s="170" t="e">
        <f t="shared" si="83"/>
        <v>#DIV/0!</v>
      </c>
    </row>
    <row r="725" spans="1:7" ht="15">
      <c r="A725" s="187">
        <v>411</v>
      </c>
      <c r="B725" s="182" t="s">
        <v>122</v>
      </c>
      <c r="C725" s="76">
        <f>SUM(C726+C727)</f>
        <v>47450</v>
      </c>
      <c r="D725" s="76">
        <f>SUM(D726+D727)</f>
        <v>0</v>
      </c>
      <c r="E725" s="76">
        <f>SUM(E726+E727)</f>
        <v>0</v>
      </c>
      <c r="F725" s="170">
        <f t="shared" si="78"/>
        <v>0</v>
      </c>
      <c r="G725" s="170" t="e">
        <f t="shared" si="83"/>
        <v>#DIV/0!</v>
      </c>
    </row>
    <row r="726" spans="1:7" ht="15">
      <c r="A726" s="188">
        <v>411</v>
      </c>
      <c r="B726" s="181" t="s">
        <v>412</v>
      </c>
      <c r="C726" s="112">
        <v>47450</v>
      </c>
      <c r="D726" s="16"/>
      <c r="E726" s="16"/>
      <c r="F726" s="170">
        <f t="shared" si="78"/>
        <v>0</v>
      </c>
      <c r="G726" s="170" t="e">
        <f t="shared" si="83"/>
        <v>#DIV/0!</v>
      </c>
    </row>
    <row r="727" spans="1:7" ht="15">
      <c r="A727" s="188">
        <v>411</v>
      </c>
      <c r="B727" s="186" t="s">
        <v>498</v>
      </c>
      <c r="C727" s="112">
        <v>0</v>
      </c>
      <c r="D727" s="16"/>
      <c r="E727" s="16"/>
      <c r="F727" s="170" t="e">
        <f t="shared" si="78"/>
        <v>#DIV/0!</v>
      </c>
      <c r="G727" s="170" t="e">
        <f t="shared" si="83"/>
        <v>#DIV/0!</v>
      </c>
    </row>
    <row r="728" spans="1:7" ht="15">
      <c r="A728" s="198" t="s">
        <v>599</v>
      </c>
      <c r="B728" s="192" t="s">
        <v>555</v>
      </c>
      <c r="C728" s="148">
        <f aca="true" t="shared" si="86" ref="C728:E729">SUM(C729)</f>
        <v>624523</v>
      </c>
      <c r="D728" s="148">
        <f t="shared" si="86"/>
        <v>519205</v>
      </c>
      <c r="E728" s="148">
        <f t="shared" si="86"/>
        <v>518852.36</v>
      </c>
      <c r="F728" s="170">
        <f aca="true" t="shared" si="87" ref="F728:F734">E728/C728*100</f>
        <v>83.07978409121841</v>
      </c>
      <c r="G728" s="170">
        <f t="shared" si="83"/>
        <v>99.93208077734228</v>
      </c>
    </row>
    <row r="729" spans="1:7" ht="15">
      <c r="A729" s="189" t="s">
        <v>600</v>
      </c>
      <c r="B729" s="191"/>
      <c r="C729" s="145">
        <f t="shared" si="86"/>
        <v>624523</v>
      </c>
      <c r="D729" s="145">
        <f t="shared" si="86"/>
        <v>519205</v>
      </c>
      <c r="E729" s="145">
        <f t="shared" si="86"/>
        <v>518852.36</v>
      </c>
      <c r="F729" s="170">
        <f t="shared" si="87"/>
        <v>83.07978409121841</v>
      </c>
      <c r="G729" s="170">
        <f t="shared" si="83"/>
        <v>99.93208077734228</v>
      </c>
    </row>
    <row r="730" spans="1:7" ht="15">
      <c r="A730" s="187">
        <v>421</v>
      </c>
      <c r="B730" s="182" t="s">
        <v>125</v>
      </c>
      <c r="C730" s="76">
        <f>SUM(C731+C732+C733+C734)</f>
        <v>624523</v>
      </c>
      <c r="D730" s="76">
        <f>SUM(D731+D732+D734)</f>
        <v>519205</v>
      </c>
      <c r="E730" s="76">
        <f>SUM(E731+E732+E734)</f>
        <v>518852.36</v>
      </c>
      <c r="F730" s="170">
        <f t="shared" si="87"/>
        <v>83.07978409121841</v>
      </c>
      <c r="G730" s="170">
        <f t="shared" si="83"/>
        <v>99.93208077734228</v>
      </c>
    </row>
    <row r="731" spans="1:7" ht="15">
      <c r="A731" s="188">
        <v>421</v>
      </c>
      <c r="B731" s="181" t="s">
        <v>515</v>
      </c>
      <c r="C731" s="16">
        <v>0</v>
      </c>
      <c r="D731" s="16">
        <v>126000</v>
      </c>
      <c r="E731" s="16">
        <v>125648.23</v>
      </c>
      <c r="F731" s="170" t="e">
        <f t="shared" si="87"/>
        <v>#DIV/0!</v>
      </c>
      <c r="G731" s="170">
        <f t="shared" si="83"/>
        <v>99.72081746031746</v>
      </c>
    </row>
    <row r="732" spans="1:7" ht="15">
      <c r="A732" s="188">
        <v>421</v>
      </c>
      <c r="B732" s="181" t="s">
        <v>598</v>
      </c>
      <c r="C732" s="16">
        <v>0</v>
      </c>
      <c r="D732" s="16">
        <v>381103</v>
      </c>
      <c r="E732" s="16">
        <v>381102.5</v>
      </c>
      <c r="F732" s="170" t="e">
        <f t="shared" si="87"/>
        <v>#DIV/0!</v>
      </c>
      <c r="G732" s="170">
        <f t="shared" si="83"/>
        <v>99.99986880187247</v>
      </c>
    </row>
    <row r="733" spans="1:7" ht="15">
      <c r="A733" s="188">
        <v>421</v>
      </c>
      <c r="B733" s="181" t="s">
        <v>639</v>
      </c>
      <c r="C733" s="16">
        <v>34706</v>
      </c>
      <c r="D733" s="16"/>
      <c r="E733" s="16"/>
      <c r="F733" s="170"/>
      <c r="G733" s="170"/>
    </row>
    <row r="734" spans="1:7" ht="15">
      <c r="A734" s="188">
        <v>421</v>
      </c>
      <c r="B734" s="181" t="s">
        <v>538</v>
      </c>
      <c r="C734" s="112">
        <v>589817</v>
      </c>
      <c r="D734" s="16">
        <v>12102</v>
      </c>
      <c r="E734" s="16">
        <v>12101.63</v>
      </c>
      <c r="F734" s="170">
        <f t="shared" si="87"/>
        <v>2.0517601222073965</v>
      </c>
      <c r="G734" s="170">
        <f t="shared" si="83"/>
        <v>99.99694265410676</v>
      </c>
    </row>
    <row r="735" spans="1:7" ht="15">
      <c r="A735" s="199" t="s">
        <v>312</v>
      </c>
      <c r="B735" s="200"/>
      <c r="C735" s="147">
        <f aca="true" t="shared" si="88" ref="C735:E737">SUM(C736)</f>
        <v>0</v>
      </c>
      <c r="D735" s="147">
        <f t="shared" si="88"/>
        <v>0</v>
      </c>
      <c r="E735" s="147">
        <f t="shared" si="88"/>
        <v>0</v>
      </c>
      <c r="F735" s="170" t="e">
        <f t="shared" si="78"/>
        <v>#DIV/0!</v>
      </c>
      <c r="G735" s="170" t="e">
        <f t="shared" si="83"/>
        <v>#DIV/0!</v>
      </c>
    </row>
    <row r="736" spans="1:7" ht="15">
      <c r="A736" s="201" t="s">
        <v>313</v>
      </c>
      <c r="B736" s="202"/>
      <c r="C736" s="148">
        <f t="shared" si="88"/>
        <v>0</v>
      </c>
      <c r="D736" s="148">
        <f t="shared" si="88"/>
        <v>0</v>
      </c>
      <c r="E736" s="148">
        <f t="shared" si="88"/>
        <v>0</v>
      </c>
      <c r="F736" s="170" t="e">
        <f t="shared" si="78"/>
        <v>#DIV/0!</v>
      </c>
      <c r="G736" s="170" t="e">
        <f t="shared" si="83"/>
        <v>#DIV/0!</v>
      </c>
    </row>
    <row r="737" spans="1:7" ht="15">
      <c r="A737" s="189" t="s">
        <v>314</v>
      </c>
      <c r="B737" s="191"/>
      <c r="C737" s="145">
        <f t="shared" si="88"/>
        <v>0</v>
      </c>
      <c r="D737" s="145">
        <f t="shared" si="88"/>
        <v>0</v>
      </c>
      <c r="E737" s="145">
        <f t="shared" si="88"/>
        <v>0</v>
      </c>
      <c r="F737" s="170" t="e">
        <f t="shared" si="78"/>
        <v>#DIV/0!</v>
      </c>
      <c r="G737" s="170" t="e">
        <f t="shared" si="83"/>
        <v>#DIV/0!</v>
      </c>
    </row>
    <row r="738" spans="1:7" ht="15">
      <c r="A738" s="187">
        <v>421</v>
      </c>
      <c r="B738" s="182" t="s">
        <v>125</v>
      </c>
      <c r="C738" s="76">
        <f>SUM(C739:C740)</f>
        <v>0</v>
      </c>
      <c r="D738" s="76">
        <f>SUM(D739:D740)</f>
        <v>0</v>
      </c>
      <c r="E738" s="76">
        <f>SUM(E739:E740)</f>
        <v>0</v>
      </c>
      <c r="F738" s="170" t="e">
        <f t="shared" si="78"/>
        <v>#DIV/0!</v>
      </c>
      <c r="G738" s="170" t="e">
        <f t="shared" si="83"/>
        <v>#DIV/0!</v>
      </c>
    </row>
    <row r="739" spans="1:7" ht="15">
      <c r="A739" s="188">
        <v>421</v>
      </c>
      <c r="B739" s="181" t="s">
        <v>404</v>
      </c>
      <c r="C739" s="16">
        <v>0</v>
      </c>
      <c r="D739" s="16">
        <v>0</v>
      </c>
      <c r="E739" s="16">
        <v>0</v>
      </c>
      <c r="F739" s="170" t="e">
        <f t="shared" si="78"/>
        <v>#DIV/0!</v>
      </c>
      <c r="G739" s="170" t="e">
        <f t="shared" si="83"/>
        <v>#DIV/0!</v>
      </c>
    </row>
    <row r="740" spans="1:7" ht="15">
      <c r="A740" s="188">
        <v>421</v>
      </c>
      <c r="B740" s="181" t="s">
        <v>315</v>
      </c>
      <c r="C740" s="16">
        <v>0</v>
      </c>
      <c r="D740" s="16">
        <v>0</v>
      </c>
      <c r="E740" s="16">
        <v>0</v>
      </c>
      <c r="F740" s="170" t="e">
        <f t="shared" si="78"/>
        <v>#DIV/0!</v>
      </c>
      <c r="G740" s="170" t="e">
        <f t="shared" si="83"/>
        <v>#DIV/0!</v>
      </c>
    </row>
    <row r="741" spans="1:7" ht="15">
      <c r="A741" s="203" t="s">
        <v>486</v>
      </c>
      <c r="B741" s="204"/>
      <c r="C741" s="146">
        <f>SUM(C742)</f>
        <v>0</v>
      </c>
      <c r="D741" s="146">
        <f aca="true" t="shared" si="89" ref="D741:E743">SUM(D742)</f>
        <v>0</v>
      </c>
      <c r="E741" s="146">
        <f t="shared" si="89"/>
        <v>0</v>
      </c>
      <c r="F741" s="170" t="e">
        <f t="shared" si="78"/>
        <v>#DIV/0!</v>
      </c>
      <c r="G741" s="170" t="e">
        <f t="shared" si="83"/>
        <v>#DIV/0!</v>
      </c>
    </row>
    <row r="742" spans="1:7" ht="15">
      <c r="A742" s="205" t="s">
        <v>487</v>
      </c>
      <c r="B742" s="206"/>
      <c r="C742" s="147">
        <f>SUM(C743)</f>
        <v>0</v>
      </c>
      <c r="D742" s="147">
        <f t="shared" si="89"/>
        <v>0</v>
      </c>
      <c r="E742" s="147">
        <f t="shared" si="89"/>
        <v>0</v>
      </c>
      <c r="F742" s="170" t="e">
        <f t="shared" si="78"/>
        <v>#DIV/0!</v>
      </c>
      <c r="G742" s="170" t="e">
        <f t="shared" si="83"/>
        <v>#DIV/0!</v>
      </c>
    </row>
    <row r="743" spans="1:7" ht="15">
      <c r="A743" s="201" t="s">
        <v>488</v>
      </c>
      <c r="B743" s="202"/>
      <c r="C743" s="148">
        <f>SUM(C744)</f>
        <v>0</v>
      </c>
      <c r="D743" s="148">
        <f t="shared" si="89"/>
        <v>0</v>
      </c>
      <c r="E743" s="148">
        <f t="shared" si="89"/>
        <v>0</v>
      </c>
      <c r="F743" s="170" t="e">
        <f t="shared" si="78"/>
        <v>#DIV/0!</v>
      </c>
      <c r="G743" s="170" t="e">
        <f t="shared" si="83"/>
        <v>#DIV/0!</v>
      </c>
    </row>
    <row r="744" spans="1:7" ht="15">
      <c r="A744" s="189" t="s">
        <v>489</v>
      </c>
      <c r="B744" s="191"/>
      <c r="C744" s="145">
        <f>SUM(C745)</f>
        <v>0</v>
      </c>
      <c r="D744" s="145">
        <f>SUM(D745)</f>
        <v>0</v>
      </c>
      <c r="E744" s="145">
        <f>SUM(E745)</f>
        <v>0</v>
      </c>
      <c r="F744" s="170" t="e">
        <f t="shared" si="78"/>
        <v>#DIV/0!</v>
      </c>
      <c r="G744" s="170" t="e">
        <f t="shared" si="83"/>
        <v>#DIV/0!</v>
      </c>
    </row>
    <row r="745" spans="1:7" ht="15">
      <c r="A745" s="15">
        <v>386</v>
      </c>
      <c r="B745" s="15" t="s">
        <v>477</v>
      </c>
      <c r="C745" s="76">
        <f>SUM(C746)</f>
        <v>0</v>
      </c>
      <c r="D745" s="76">
        <f>SUM(D746)</f>
        <v>0</v>
      </c>
      <c r="E745" s="76">
        <f>SUM(E746)</f>
        <v>0</v>
      </c>
      <c r="F745" s="170" t="e">
        <f t="shared" si="78"/>
        <v>#DIV/0!</v>
      </c>
      <c r="G745" s="170" t="e">
        <f t="shared" si="83"/>
        <v>#DIV/0!</v>
      </c>
    </row>
    <row r="746" spans="1:7" ht="15">
      <c r="A746" s="188">
        <v>386</v>
      </c>
      <c r="B746" s="217" t="s">
        <v>490</v>
      </c>
      <c r="C746" s="112">
        <v>0</v>
      </c>
      <c r="D746" s="112">
        <v>0</v>
      </c>
      <c r="E746" s="170">
        <v>0</v>
      </c>
      <c r="F746" s="170" t="e">
        <f t="shared" si="78"/>
        <v>#DIV/0!</v>
      </c>
      <c r="G746" s="170">
        <v>0</v>
      </c>
    </row>
    <row r="747" spans="1:7" ht="15">
      <c r="A747" s="114" t="s">
        <v>318</v>
      </c>
      <c r="B747" s="115"/>
      <c r="C747" s="114">
        <f>SUM(C748)</f>
        <v>196128</v>
      </c>
      <c r="D747" s="114">
        <f aca="true" t="shared" si="90" ref="D747:E750">SUM(D748)</f>
        <v>195169</v>
      </c>
      <c r="E747" s="114">
        <f t="shared" si="90"/>
        <v>195124.21</v>
      </c>
      <c r="F747" s="170">
        <f aca="true" t="shared" si="91" ref="F747:F771">E747/C747*100</f>
        <v>99.48819648392886</v>
      </c>
      <c r="G747" s="170">
        <f aca="true" t="shared" si="92" ref="G747:G771">E747/D747*100</f>
        <v>99.97705065865993</v>
      </c>
    </row>
    <row r="748" spans="1:7" ht="15">
      <c r="A748" s="123" t="s">
        <v>319</v>
      </c>
      <c r="B748" s="124"/>
      <c r="C748" s="146">
        <f>SUM(C749)</f>
        <v>196128</v>
      </c>
      <c r="D748" s="146">
        <f t="shared" si="90"/>
        <v>195169</v>
      </c>
      <c r="E748" s="146">
        <f t="shared" si="90"/>
        <v>195124.21</v>
      </c>
      <c r="F748" s="170">
        <f t="shared" si="91"/>
        <v>99.48819648392886</v>
      </c>
      <c r="G748" s="170">
        <f t="shared" si="92"/>
        <v>99.97705065865993</v>
      </c>
    </row>
    <row r="749" spans="1:7" ht="15">
      <c r="A749" s="121" t="s">
        <v>285</v>
      </c>
      <c r="B749" s="122"/>
      <c r="C749" s="147">
        <f>SUM(C750)</f>
        <v>196128</v>
      </c>
      <c r="D749" s="147">
        <f t="shared" si="90"/>
        <v>195169</v>
      </c>
      <c r="E749" s="147">
        <f t="shared" si="90"/>
        <v>195124.21</v>
      </c>
      <c r="F749" s="170">
        <f t="shared" si="91"/>
        <v>99.48819648392886</v>
      </c>
      <c r="G749" s="170">
        <f t="shared" si="92"/>
        <v>99.97705065865993</v>
      </c>
    </row>
    <row r="750" spans="1:7" ht="15">
      <c r="A750" s="119" t="s">
        <v>320</v>
      </c>
      <c r="B750" s="120"/>
      <c r="C750" s="148">
        <f>SUM(C751)</f>
        <v>196128</v>
      </c>
      <c r="D750" s="148">
        <f t="shared" si="90"/>
        <v>195169</v>
      </c>
      <c r="E750" s="148">
        <f t="shared" si="90"/>
        <v>195124.21</v>
      </c>
      <c r="F750" s="170">
        <f t="shared" si="91"/>
        <v>99.48819648392886</v>
      </c>
      <c r="G750" s="170">
        <f t="shared" si="92"/>
        <v>99.97705065865993</v>
      </c>
    </row>
    <row r="751" spans="1:7" ht="15">
      <c r="A751" s="107" t="s">
        <v>321</v>
      </c>
      <c r="B751" s="108"/>
      <c r="C751" s="145">
        <f>SUM(C752:C754)</f>
        <v>196128</v>
      </c>
      <c r="D751" s="145">
        <f>SUM(D752:D754)</f>
        <v>195169</v>
      </c>
      <c r="E751" s="145">
        <f>SUM(E752:E754)</f>
        <v>195124.21</v>
      </c>
      <c r="F751" s="170">
        <f t="shared" si="91"/>
        <v>99.48819648392886</v>
      </c>
      <c r="G751" s="170">
        <f t="shared" si="92"/>
        <v>99.97705065865993</v>
      </c>
    </row>
    <row r="752" spans="1:7" ht="15">
      <c r="A752" s="113">
        <v>311</v>
      </c>
      <c r="B752" s="182" t="s">
        <v>59</v>
      </c>
      <c r="C752" s="76">
        <v>165327</v>
      </c>
      <c r="D752" s="76">
        <v>164694</v>
      </c>
      <c r="E752" s="76">
        <v>164693.98</v>
      </c>
      <c r="F752" s="170">
        <f t="shared" si="91"/>
        <v>99.6171103328555</v>
      </c>
      <c r="G752" s="170">
        <f t="shared" si="92"/>
        <v>99.99998785626678</v>
      </c>
    </row>
    <row r="753" spans="1:7" ht="15">
      <c r="A753" s="113">
        <v>313</v>
      </c>
      <c r="B753" s="208" t="s">
        <v>61</v>
      </c>
      <c r="C753" s="76">
        <v>27279</v>
      </c>
      <c r="D753" s="76">
        <v>27175</v>
      </c>
      <c r="E753" s="76">
        <v>27174.99</v>
      </c>
      <c r="F753" s="170">
        <f t="shared" si="91"/>
        <v>99.61871769493017</v>
      </c>
      <c r="G753" s="170">
        <f t="shared" si="92"/>
        <v>99.99996320147194</v>
      </c>
    </row>
    <row r="754" spans="1:7" ht="15">
      <c r="A754" s="113">
        <v>321</v>
      </c>
      <c r="B754" s="208" t="s">
        <v>63</v>
      </c>
      <c r="C754" s="76">
        <v>3522</v>
      </c>
      <c r="D754" s="76">
        <v>3300</v>
      </c>
      <c r="E754" s="76">
        <v>3255.24</v>
      </c>
      <c r="F754" s="170">
        <f t="shared" si="91"/>
        <v>92.4258943781942</v>
      </c>
      <c r="G754" s="170">
        <f t="shared" si="92"/>
        <v>98.64363636363636</v>
      </c>
    </row>
    <row r="755" spans="1:7" ht="15">
      <c r="A755" s="403" t="s">
        <v>322</v>
      </c>
      <c r="B755" s="404"/>
      <c r="C755" s="114">
        <f aca="true" t="shared" si="93" ref="C755:E756">SUM(C756)</f>
        <v>745865</v>
      </c>
      <c r="D755" s="114">
        <f t="shared" si="93"/>
        <v>1942715</v>
      </c>
      <c r="E755" s="114">
        <f t="shared" si="93"/>
        <v>1866836.2800000003</v>
      </c>
      <c r="F755" s="170">
        <f t="shared" si="91"/>
        <v>250.29144416214731</v>
      </c>
      <c r="G755" s="170">
        <f t="shared" si="92"/>
        <v>96.09419189124499</v>
      </c>
    </row>
    <row r="756" spans="1:7" ht="15">
      <c r="A756" s="117" t="s">
        <v>323</v>
      </c>
      <c r="B756" s="118"/>
      <c r="C756" s="146">
        <f t="shared" si="93"/>
        <v>745865</v>
      </c>
      <c r="D756" s="146">
        <f t="shared" si="93"/>
        <v>1942715</v>
      </c>
      <c r="E756" s="146">
        <f t="shared" si="93"/>
        <v>1866836.2800000003</v>
      </c>
      <c r="F756" s="170">
        <f t="shared" si="91"/>
        <v>250.29144416214731</v>
      </c>
      <c r="G756" s="170">
        <f t="shared" si="92"/>
        <v>96.09419189124499</v>
      </c>
    </row>
    <row r="757" spans="1:7" ht="15">
      <c r="A757" s="405" t="s">
        <v>285</v>
      </c>
      <c r="B757" s="406"/>
      <c r="C757" s="147">
        <f>SUM(C758+C774+C781+C785+C789)</f>
        <v>745865</v>
      </c>
      <c r="D757" s="147">
        <f>SUM(D758+D774+D781+D785+D789)</f>
        <v>1942715</v>
      </c>
      <c r="E757" s="147">
        <f>SUM(E758+E774+E781+E785+E789)</f>
        <v>1866836.2800000003</v>
      </c>
      <c r="F757" s="170">
        <f t="shared" si="91"/>
        <v>250.29144416214731</v>
      </c>
      <c r="G757" s="170">
        <f t="shared" si="92"/>
        <v>96.09419189124499</v>
      </c>
    </row>
    <row r="758" spans="1:7" ht="15">
      <c r="A758" s="408" t="s">
        <v>324</v>
      </c>
      <c r="B758" s="409"/>
      <c r="C758" s="148">
        <f>SUM(C759+C764+C767+C770)</f>
        <v>96355</v>
      </c>
      <c r="D758" s="148">
        <f>SUM(D759+D764+D767+D770)</f>
        <v>112915</v>
      </c>
      <c r="E758" s="148">
        <f>SUM(E759+E764+E767+E770)</f>
        <v>71596.70000000001</v>
      </c>
      <c r="F758" s="170">
        <f t="shared" si="91"/>
        <v>74.30512168543409</v>
      </c>
      <c r="G758" s="170">
        <f t="shared" si="92"/>
        <v>63.40760749236152</v>
      </c>
    </row>
    <row r="759" spans="1:7" ht="15">
      <c r="A759" s="109" t="s">
        <v>325</v>
      </c>
      <c r="B759" s="350"/>
      <c r="C759" s="145">
        <f>SUM(C760+C762)</f>
        <v>44074</v>
      </c>
      <c r="D759" s="145">
        <f>SUM(D760+D762)</f>
        <v>52100</v>
      </c>
      <c r="E759" s="145">
        <f>SUM(E760+E762)</f>
        <v>31917.11</v>
      </c>
      <c r="F759" s="170">
        <f t="shared" si="91"/>
        <v>72.41709397830921</v>
      </c>
      <c r="G759" s="170">
        <f t="shared" si="92"/>
        <v>61.26124760076775</v>
      </c>
    </row>
    <row r="760" spans="1:7" ht="15">
      <c r="A760" s="349">
        <v>324</v>
      </c>
      <c r="B760" s="348" t="s">
        <v>609</v>
      </c>
      <c r="C760" s="169">
        <f>C761</f>
        <v>0</v>
      </c>
      <c r="D760" s="169">
        <f>D761</f>
        <v>0</v>
      </c>
      <c r="E760" s="169">
        <f>E761</f>
        <v>450.5</v>
      </c>
      <c r="F760" s="170" t="e">
        <f t="shared" si="91"/>
        <v>#DIV/0!</v>
      </c>
      <c r="G760" s="170" t="e">
        <f t="shared" si="92"/>
        <v>#DIV/0!</v>
      </c>
    </row>
    <row r="761" spans="1:7" ht="26.25">
      <c r="A761" s="221">
        <v>324</v>
      </c>
      <c r="B761" s="351" t="s">
        <v>611</v>
      </c>
      <c r="C761" s="171">
        <v>0</v>
      </c>
      <c r="D761" s="171">
        <v>0</v>
      </c>
      <c r="E761" s="171">
        <v>450.5</v>
      </c>
      <c r="F761" s="170" t="e">
        <f t="shared" si="91"/>
        <v>#DIV/0!</v>
      </c>
      <c r="G761" s="170" t="e">
        <f t="shared" si="92"/>
        <v>#DIV/0!</v>
      </c>
    </row>
    <row r="762" spans="1:7" ht="15">
      <c r="A762" s="104">
        <v>329</v>
      </c>
      <c r="B762" s="182" t="s">
        <v>79</v>
      </c>
      <c r="C762" s="76">
        <f>SUM(C763:C763)</f>
        <v>44074</v>
      </c>
      <c r="D762" s="76">
        <f>SUM(D763:D763)</f>
        <v>52100</v>
      </c>
      <c r="E762" s="76">
        <f>SUM(E763:E763)</f>
        <v>31466.61</v>
      </c>
      <c r="F762" s="170">
        <f t="shared" si="91"/>
        <v>71.39494940327631</v>
      </c>
      <c r="G762" s="170">
        <f t="shared" si="92"/>
        <v>60.396564299424185</v>
      </c>
    </row>
    <row r="763" spans="1:7" ht="15">
      <c r="A763" s="221">
        <v>329</v>
      </c>
      <c r="B763" s="217" t="s">
        <v>326</v>
      </c>
      <c r="C763" s="171">
        <v>44074</v>
      </c>
      <c r="D763" s="171">
        <v>52100</v>
      </c>
      <c r="E763" s="171">
        <v>31466.61</v>
      </c>
      <c r="F763" s="170">
        <f t="shared" si="91"/>
        <v>71.39494940327631</v>
      </c>
      <c r="G763" s="170">
        <f t="shared" si="92"/>
        <v>60.396564299424185</v>
      </c>
    </row>
    <row r="764" spans="1:7" ht="15">
      <c r="A764" s="109" t="s">
        <v>327</v>
      </c>
      <c r="B764" s="191"/>
      <c r="C764" s="145">
        <f aca="true" t="shared" si="94" ref="C764:E765">SUM(C765)</f>
        <v>11049</v>
      </c>
      <c r="D764" s="145">
        <f t="shared" si="94"/>
        <v>20000</v>
      </c>
      <c r="E764" s="145">
        <f t="shared" si="94"/>
        <v>0</v>
      </c>
      <c r="F764" s="170">
        <f t="shared" si="91"/>
        <v>0</v>
      </c>
      <c r="G764" s="170">
        <f t="shared" si="92"/>
        <v>0</v>
      </c>
    </row>
    <row r="765" spans="1:7" ht="15">
      <c r="A765" s="113">
        <v>385</v>
      </c>
      <c r="B765" s="182" t="s">
        <v>118</v>
      </c>
      <c r="C765" s="76">
        <f t="shared" si="94"/>
        <v>11049</v>
      </c>
      <c r="D765" s="76">
        <f t="shared" si="94"/>
        <v>20000</v>
      </c>
      <c r="E765" s="76">
        <f t="shared" si="94"/>
        <v>0</v>
      </c>
      <c r="F765" s="170">
        <f t="shared" si="91"/>
        <v>0</v>
      </c>
      <c r="G765" s="170">
        <f t="shared" si="92"/>
        <v>0</v>
      </c>
    </row>
    <row r="766" spans="1:7" ht="15">
      <c r="A766" s="218">
        <v>385</v>
      </c>
      <c r="B766" s="217" t="s">
        <v>328</v>
      </c>
      <c r="C766" s="171">
        <v>11049</v>
      </c>
      <c r="D766" s="171">
        <v>20000</v>
      </c>
      <c r="E766" s="171">
        <v>0</v>
      </c>
      <c r="F766" s="170">
        <f t="shared" si="91"/>
        <v>0</v>
      </c>
      <c r="G766" s="170">
        <f t="shared" si="92"/>
        <v>0</v>
      </c>
    </row>
    <row r="767" spans="1:7" ht="15">
      <c r="A767" s="108" t="s">
        <v>329</v>
      </c>
      <c r="B767" s="191" t="s">
        <v>330</v>
      </c>
      <c r="C767" s="145">
        <f aca="true" t="shared" si="95" ref="C767:E768">SUM(C768)</f>
        <v>18835</v>
      </c>
      <c r="D767" s="145">
        <f t="shared" si="95"/>
        <v>24090</v>
      </c>
      <c r="E767" s="145">
        <f t="shared" si="95"/>
        <v>24084.88</v>
      </c>
      <c r="F767" s="170">
        <f t="shared" si="91"/>
        <v>127.8730023891691</v>
      </c>
      <c r="G767" s="170">
        <f t="shared" si="92"/>
        <v>99.97874636778747</v>
      </c>
    </row>
    <row r="768" spans="1:7" ht="15">
      <c r="A768" s="113">
        <v>329</v>
      </c>
      <c r="B768" s="182" t="s">
        <v>79</v>
      </c>
      <c r="C768" s="76">
        <f t="shared" si="95"/>
        <v>18835</v>
      </c>
      <c r="D768" s="76">
        <f t="shared" si="95"/>
        <v>24090</v>
      </c>
      <c r="E768" s="76">
        <f t="shared" si="95"/>
        <v>24084.88</v>
      </c>
      <c r="F768" s="170">
        <f t="shared" si="91"/>
        <v>127.8730023891691</v>
      </c>
      <c r="G768" s="170">
        <f t="shared" si="92"/>
        <v>99.97874636778747</v>
      </c>
    </row>
    <row r="769" spans="1:7" ht="15">
      <c r="A769" s="111">
        <v>329</v>
      </c>
      <c r="B769" s="217" t="s">
        <v>331</v>
      </c>
      <c r="C769" s="16">
        <v>18835</v>
      </c>
      <c r="D769" s="16">
        <v>24090</v>
      </c>
      <c r="E769" s="16">
        <v>24084.88</v>
      </c>
      <c r="F769" s="170">
        <f t="shared" si="91"/>
        <v>127.8730023891691</v>
      </c>
      <c r="G769" s="170">
        <f t="shared" si="92"/>
        <v>99.97874636778747</v>
      </c>
    </row>
    <row r="770" spans="1:7" ht="15">
      <c r="A770" s="108" t="s">
        <v>332</v>
      </c>
      <c r="B770" s="191"/>
      <c r="C770" s="145">
        <f>SUM(C771)</f>
        <v>22397</v>
      </c>
      <c r="D770" s="145">
        <f>SUM(D771)</f>
        <v>16725</v>
      </c>
      <c r="E770" s="145">
        <f>SUM(E771)</f>
        <v>15594.71</v>
      </c>
      <c r="F770" s="170">
        <f t="shared" si="91"/>
        <v>69.6285663258472</v>
      </c>
      <c r="G770" s="170">
        <f t="shared" si="92"/>
        <v>93.24191330343797</v>
      </c>
    </row>
    <row r="771" spans="1:7" ht="15">
      <c r="A771" s="113">
        <v>381</v>
      </c>
      <c r="B771" s="182" t="s">
        <v>102</v>
      </c>
      <c r="C771" s="76">
        <f>SUM(C772:C773)</f>
        <v>22397</v>
      </c>
      <c r="D771" s="76">
        <f>SUM(D772:D773)</f>
        <v>16725</v>
      </c>
      <c r="E771" s="76">
        <f>SUM(E772:E773)</f>
        <v>15594.71</v>
      </c>
      <c r="F771" s="170">
        <f t="shared" si="91"/>
        <v>69.6285663258472</v>
      </c>
      <c r="G771" s="170">
        <f t="shared" si="92"/>
        <v>93.24191330343797</v>
      </c>
    </row>
    <row r="772" spans="1:7" ht="15">
      <c r="A772" s="218">
        <v>381</v>
      </c>
      <c r="B772" s="217" t="s">
        <v>333</v>
      </c>
      <c r="C772" s="171">
        <v>19067</v>
      </c>
      <c r="D772" s="171">
        <v>15000</v>
      </c>
      <c r="E772" s="171">
        <v>13869.71</v>
      </c>
      <c r="F772" s="170">
        <f aca="true" t="shared" si="96" ref="F772:F803">E772/C772*100</f>
        <v>72.74196255310221</v>
      </c>
      <c r="G772" s="170">
        <f aca="true" t="shared" si="97" ref="G772:G803">E772/D772*100</f>
        <v>92.46473333333333</v>
      </c>
    </row>
    <row r="773" spans="1:7" ht="15">
      <c r="A773" s="218">
        <v>329</v>
      </c>
      <c r="B773" s="217" t="s">
        <v>334</v>
      </c>
      <c r="C773" s="171">
        <v>3330</v>
      </c>
      <c r="D773" s="171">
        <v>1725</v>
      </c>
      <c r="E773" s="171">
        <v>1725</v>
      </c>
      <c r="F773" s="170">
        <f t="shared" si="96"/>
        <v>51.80180180180181</v>
      </c>
      <c r="G773" s="170">
        <f t="shared" si="97"/>
        <v>100</v>
      </c>
    </row>
    <row r="774" spans="1:7" ht="15">
      <c r="A774" s="116" t="s">
        <v>335</v>
      </c>
      <c r="B774" s="192"/>
      <c r="C774" s="148">
        <f>SUM(C775+C778)</f>
        <v>40000</v>
      </c>
      <c r="D774" s="148">
        <f>SUM(D775+D778)</f>
        <v>40000</v>
      </c>
      <c r="E774" s="148">
        <f>SUM(E775+E778)</f>
        <v>40000</v>
      </c>
      <c r="F774" s="170">
        <f t="shared" si="96"/>
        <v>100</v>
      </c>
      <c r="G774" s="170">
        <f t="shared" si="97"/>
        <v>100</v>
      </c>
    </row>
    <row r="775" spans="1:7" ht="15">
      <c r="A775" s="108" t="s">
        <v>336</v>
      </c>
      <c r="B775" s="191"/>
      <c r="C775" s="145">
        <f aca="true" t="shared" si="98" ref="C775:E776">SUM(C776)</f>
        <v>0</v>
      </c>
      <c r="D775" s="145">
        <f t="shared" si="98"/>
        <v>0</v>
      </c>
      <c r="E775" s="145">
        <f t="shared" si="98"/>
        <v>0</v>
      </c>
      <c r="F775" s="170" t="e">
        <f t="shared" si="96"/>
        <v>#DIV/0!</v>
      </c>
      <c r="G775" s="170" t="e">
        <f t="shared" si="97"/>
        <v>#DIV/0!</v>
      </c>
    </row>
    <row r="776" spans="1:7" ht="15">
      <c r="A776" s="113">
        <v>323</v>
      </c>
      <c r="B776" s="182" t="s">
        <v>71</v>
      </c>
      <c r="C776" s="76">
        <f t="shared" si="98"/>
        <v>0</v>
      </c>
      <c r="D776" s="76">
        <f t="shared" si="98"/>
        <v>0</v>
      </c>
      <c r="E776" s="76">
        <f t="shared" si="98"/>
        <v>0</v>
      </c>
      <c r="F776" s="170" t="e">
        <f t="shared" si="96"/>
        <v>#DIV/0!</v>
      </c>
      <c r="G776" s="170" t="e">
        <f t="shared" si="97"/>
        <v>#DIV/0!</v>
      </c>
    </row>
    <row r="777" spans="1:7" ht="15">
      <c r="A777" s="111">
        <v>323</v>
      </c>
      <c r="B777" s="181" t="s">
        <v>705</v>
      </c>
      <c r="C777" s="16">
        <v>0</v>
      </c>
      <c r="D777" s="16">
        <v>0</v>
      </c>
      <c r="E777" s="16">
        <v>0</v>
      </c>
      <c r="F777" s="170" t="e">
        <f t="shared" si="96"/>
        <v>#DIV/0!</v>
      </c>
      <c r="G777" s="170" t="e">
        <f t="shared" si="97"/>
        <v>#DIV/0!</v>
      </c>
    </row>
    <row r="778" spans="1:7" ht="15">
      <c r="A778" s="108" t="s">
        <v>337</v>
      </c>
      <c r="B778" s="191"/>
      <c r="C778" s="145">
        <f aca="true" t="shared" si="99" ref="C778:E779">SUM(C779)</f>
        <v>40000</v>
      </c>
      <c r="D778" s="145">
        <f t="shared" si="99"/>
        <v>40000</v>
      </c>
      <c r="E778" s="145">
        <f t="shared" si="99"/>
        <v>40000</v>
      </c>
      <c r="F778" s="170">
        <f t="shared" si="96"/>
        <v>100</v>
      </c>
      <c r="G778" s="170">
        <f t="shared" si="97"/>
        <v>100</v>
      </c>
    </row>
    <row r="779" spans="1:7" ht="15">
      <c r="A779" s="113">
        <v>381</v>
      </c>
      <c r="B779" s="182" t="s">
        <v>102</v>
      </c>
      <c r="C779" s="76">
        <f t="shared" si="99"/>
        <v>40000</v>
      </c>
      <c r="D779" s="76">
        <f t="shared" si="99"/>
        <v>40000</v>
      </c>
      <c r="E779" s="76">
        <f t="shared" si="99"/>
        <v>40000</v>
      </c>
      <c r="F779" s="170">
        <f t="shared" si="96"/>
        <v>100</v>
      </c>
      <c r="G779" s="170">
        <f t="shared" si="97"/>
        <v>100</v>
      </c>
    </row>
    <row r="780" spans="1:7" ht="15">
      <c r="A780" s="218">
        <v>381</v>
      </c>
      <c r="B780" s="217" t="s">
        <v>338</v>
      </c>
      <c r="C780" s="171">
        <v>40000</v>
      </c>
      <c r="D780" s="171">
        <v>40000</v>
      </c>
      <c r="E780" s="171">
        <v>40000</v>
      </c>
      <c r="F780" s="170">
        <f t="shared" si="96"/>
        <v>100</v>
      </c>
      <c r="G780" s="170">
        <f t="shared" si="97"/>
        <v>100</v>
      </c>
    </row>
    <row r="781" spans="1:7" ht="15">
      <c r="A781" s="116" t="s">
        <v>339</v>
      </c>
      <c r="B781" s="192"/>
      <c r="C781" s="148">
        <f>SUM(C782)</f>
        <v>106735</v>
      </c>
      <c r="D781" s="148">
        <f aca="true" t="shared" si="100" ref="D781:E783">SUM(D782)</f>
        <v>20000</v>
      </c>
      <c r="E781" s="148">
        <f t="shared" si="100"/>
        <v>19929.43</v>
      </c>
      <c r="F781" s="170">
        <f t="shared" si="96"/>
        <v>18.671878952546024</v>
      </c>
      <c r="G781" s="170">
        <f t="shared" si="97"/>
        <v>99.64715000000001</v>
      </c>
    </row>
    <row r="782" spans="1:7" ht="15">
      <c r="A782" s="108" t="s">
        <v>340</v>
      </c>
      <c r="B782" s="191"/>
      <c r="C782" s="145">
        <f>SUM(C783)</f>
        <v>106735</v>
      </c>
      <c r="D782" s="145">
        <f t="shared" si="100"/>
        <v>20000</v>
      </c>
      <c r="E782" s="145">
        <f t="shared" si="100"/>
        <v>19929.43</v>
      </c>
      <c r="F782" s="170">
        <f t="shared" si="96"/>
        <v>18.671878952546024</v>
      </c>
      <c r="G782" s="170">
        <f t="shared" si="97"/>
        <v>99.64715000000001</v>
      </c>
    </row>
    <row r="783" spans="1:7" ht="15">
      <c r="A783" s="113">
        <v>329</v>
      </c>
      <c r="B783" s="182" t="s">
        <v>79</v>
      </c>
      <c r="C783" s="76">
        <f>SUM(C784)</f>
        <v>106735</v>
      </c>
      <c r="D783" s="76">
        <f t="shared" si="100"/>
        <v>20000</v>
      </c>
      <c r="E783" s="76">
        <f t="shared" si="100"/>
        <v>19929.43</v>
      </c>
      <c r="F783" s="170">
        <f t="shared" si="96"/>
        <v>18.671878952546024</v>
      </c>
      <c r="G783" s="170">
        <f t="shared" si="97"/>
        <v>99.64715000000001</v>
      </c>
    </row>
    <row r="784" spans="1:7" ht="15">
      <c r="A784" s="218">
        <v>329</v>
      </c>
      <c r="B784" s="217" t="s">
        <v>341</v>
      </c>
      <c r="C784" s="171">
        <v>106735</v>
      </c>
      <c r="D784" s="171">
        <v>20000</v>
      </c>
      <c r="E784" s="171">
        <v>19929.43</v>
      </c>
      <c r="F784" s="170">
        <f t="shared" si="96"/>
        <v>18.671878952546024</v>
      </c>
      <c r="G784" s="170">
        <f t="shared" si="97"/>
        <v>99.64715000000001</v>
      </c>
    </row>
    <row r="785" spans="1:7" ht="15">
      <c r="A785" s="116" t="s">
        <v>342</v>
      </c>
      <c r="B785" s="192"/>
      <c r="C785" s="148">
        <f aca="true" t="shared" si="101" ref="C785:E787">SUM(C786)</f>
        <v>17000</v>
      </c>
      <c r="D785" s="148">
        <f t="shared" si="101"/>
        <v>5000</v>
      </c>
      <c r="E785" s="148">
        <f t="shared" si="101"/>
        <v>5000</v>
      </c>
      <c r="F785" s="170">
        <f t="shared" si="96"/>
        <v>29.411764705882355</v>
      </c>
      <c r="G785" s="170">
        <f t="shared" si="97"/>
        <v>100</v>
      </c>
    </row>
    <row r="786" spans="1:7" ht="15">
      <c r="A786" s="108" t="s">
        <v>343</v>
      </c>
      <c r="B786" s="191"/>
      <c r="C786" s="145">
        <f t="shared" si="101"/>
        <v>17000</v>
      </c>
      <c r="D786" s="145">
        <f t="shared" si="101"/>
        <v>5000</v>
      </c>
      <c r="E786" s="145">
        <f t="shared" si="101"/>
        <v>5000</v>
      </c>
      <c r="F786" s="170">
        <f t="shared" si="96"/>
        <v>29.411764705882355</v>
      </c>
      <c r="G786" s="170">
        <f t="shared" si="97"/>
        <v>100</v>
      </c>
    </row>
    <row r="787" spans="1:7" ht="15">
      <c r="A787" s="113">
        <v>381</v>
      </c>
      <c r="B787" s="182" t="s">
        <v>79</v>
      </c>
      <c r="C787" s="76">
        <f t="shared" si="101"/>
        <v>17000</v>
      </c>
      <c r="D787" s="76">
        <f t="shared" si="101"/>
        <v>5000</v>
      </c>
      <c r="E787" s="76">
        <f t="shared" si="101"/>
        <v>5000</v>
      </c>
      <c r="F787" s="170">
        <f t="shared" si="96"/>
        <v>29.411764705882355</v>
      </c>
      <c r="G787" s="170">
        <f t="shared" si="97"/>
        <v>100</v>
      </c>
    </row>
    <row r="788" spans="1:7" ht="15">
      <c r="A788" s="218">
        <v>381</v>
      </c>
      <c r="B788" s="217" t="s">
        <v>344</v>
      </c>
      <c r="C788" s="171">
        <v>17000</v>
      </c>
      <c r="D788" s="171">
        <v>5000</v>
      </c>
      <c r="E788" s="171">
        <v>5000</v>
      </c>
      <c r="F788" s="170">
        <f t="shared" si="96"/>
        <v>29.411764705882355</v>
      </c>
      <c r="G788" s="170">
        <f t="shared" si="97"/>
        <v>100</v>
      </c>
    </row>
    <row r="789" spans="1:7" ht="15">
      <c r="A789" s="116" t="s">
        <v>345</v>
      </c>
      <c r="B789" s="192"/>
      <c r="C789" s="148">
        <f>SUM(C790+C801)</f>
        <v>485775</v>
      </c>
      <c r="D789" s="148">
        <f>SUM(D790+D801)</f>
        <v>1764800</v>
      </c>
      <c r="E789" s="148">
        <f>SUM(E790+E801)</f>
        <v>1730310.1500000001</v>
      </c>
      <c r="F789" s="170">
        <f t="shared" si="96"/>
        <v>356.19580052493444</v>
      </c>
      <c r="G789" s="170">
        <f t="shared" si="97"/>
        <v>98.04567939709882</v>
      </c>
    </row>
    <row r="790" spans="1:7" ht="15">
      <c r="A790" s="108" t="s">
        <v>346</v>
      </c>
      <c r="B790" s="191"/>
      <c r="C790" s="145">
        <f>SUM(C791+C795+C799)</f>
        <v>58703</v>
      </c>
      <c r="D790" s="145">
        <f>SUM(D791+D795+D799)</f>
        <v>61500</v>
      </c>
      <c r="E790" s="145">
        <f>SUM(E791+E795+E799)</f>
        <v>50906.74</v>
      </c>
      <c r="F790" s="170">
        <f t="shared" si="96"/>
        <v>86.7191455291893</v>
      </c>
      <c r="G790" s="170">
        <f t="shared" si="97"/>
        <v>82.77518699186992</v>
      </c>
    </row>
    <row r="791" spans="1:7" ht="15">
      <c r="A791" s="113">
        <v>322</v>
      </c>
      <c r="B791" s="182" t="s">
        <v>66</v>
      </c>
      <c r="C791" s="76">
        <f>SUM(C792:C794)</f>
        <v>35688</v>
      </c>
      <c r="D791" s="76">
        <f>SUM(D792:D794)</f>
        <v>38500</v>
      </c>
      <c r="E791" s="76">
        <f>SUM(E792:E794)</f>
        <v>31508.11</v>
      </c>
      <c r="F791" s="170">
        <f t="shared" si="96"/>
        <v>88.28768773817531</v>
      </c>
      <c r="G791" s="170">
        <f t="shared" si="97"/>
        <v>81.83924675324675</v>
      </c>
    </row>
    <row r="792" spans="1:7" ht="15">
      <c r="A792" s="111">
        <v>322</v>
      </c>
      <c r="B792" s="181" t="s">
        <v>347</v>
      </c>
      <c r="C792" s="16">
        <v>16682</v>
      </c>
      <c r="D792" s="16">
        <v>26000</v>
      </c>
      <c r="E792" s="171">
        <v>22976.99</v>
      </c>
      <c r="F792" s="170">
        <f t="shared" si="96"/>
        <v>137.73522359429327</v>
      </c>
      <c r="G792" s="170">
        <f t="shared" si="97"/>
        <v>88.37303846153847</v>
      </c>
    </row>
    <row r="793" spans="1:7" ht="15">
      <c r="A793" s="111">
        <v>322</v>
      </c>
      <c r="B793" s="181" t="s">
        <v>348</v>
      </c>
      <c r="C793" s="16">
        <v>14954</v>
      </c>
      <c r="D793" s="16">
        <v>11000</v>
      </c>
      <c r="E793" s="171">
        <v>7328.96</v>
      </c>
      <c r="F793" s="170">
        <f t="shared" si="96"/>
        <v>49.0100307610004</v>
      </c>
      <c r="G793" s="170">
        <f t="shared" si="97"/>
        <v>66.6269090909091</v>
      </c>
    </row>
    <row r="794" spans="1:7" ht="15">
      <c r="A794" s="111">
        <v>322</v>
      </c>
      <c r="B794" s="181" t="s">
        <v>349</v>
      </c>
      <c r="C794" s="16">
        <v>4052</v>
      </c>
      <c r="D794" s="16">
        <v>1500</v>
      </c>
      <c r="E794" s="171">
        <v>1202.16</v>
      </c>
      <c r="F794" s="170">
        <f t="shared" si="96"/>
        <v>29.66831194471866</v>
      </c>
      <c r="G794" s="170">
        <f t="shared" si="97"/>
        <v>80.144</v>
      </c>
    </row>
    <row r="795" spans="1:7" ht="15">
      <c r="A795" s="113">
        <v>323</v>
      </c>
      <c r="B795" s="182" t="s">
        <v>71</v>
      </c>
      <c r="C795" s="76">
        <f>SUM(C796:C798)</f>
        <v>16686</v>
      </c>
      <c r="D795" s="76">
        <f>SUM(D796:D798)</f>
        <v>7000</v>
      </c>
      <c r="E795" s="76">
        <f>SUM(E796:E798)</f>
        <v>6398.63</v>
      </c>
      <c r="F795" s="170">
        <f t="shared" si="96"/>
        <v>38.347297135323025</v>
      </c>
      <c r="G795" s="170">
        <f t="shared" si="97"/>
        <v>91.409</v>
      </c>
    </row>
    <row r="796" spans="1:7" ht="15">
      <c r="A796" s="111">
        <v>323</v>
      </c>
      <c r="B796" s="181" t="s">
        <v>493</v>
      </c>
      <c r="C796" s="16">
        <v>3093</v>
      </c>
      <c r="D796" s="16">
        <v>3700</v>
      </c>
      <c r="E796" s="171">
        <v>3567.5</v>
      </c>
      <c r="F796" s="170">
        <f t="shared" si="96"/>
        <v>115.34109279017134</v>
      </c>
      <c r="G796" s="170">
        <f t="shared" si="97"/>
        <v>96.41891891891892</v>
      </c>
    </row>
    <row r="797" spans="1:7" ht="15">
      <c r="A797" s="111">
        <v>323</v>
      </c>
      <c r="B797" s="181" t="s">
        <v>494</v>
      </c>
      <c r="C797" s="16">
        <v>203</v>
      </c>
      <c r="D797" s="16">
        <v>300</v>
      </c>
      <c r="E797" s="171">
        <v>271.13</v>
      </c>
      <c r="F797" s="170">
        <f t="shared" si="96"/>
        <v>133.5615763546798</v>
      </c>
      <c r="G797" s="170">
        <f t="shared" si="97"/>
        <v>90.37666666666667</v>
      </c>
    </row>
    <row r="798" spans="1:7" ht="15">
      <c r="A798" s="111">
        <v>323</v>
      </c>
      <c r="B798" s="181" t="s">
        <v>350</v>
      </c>
      <c r="C798" s="16">
        <v>13390</v>
      </c>
      <c r="D798" s="16">
        <v>3000</v>
      </c>
      <c r="E798" s="171">
        <v>2560</v>
      </c>
      <c r="F798" s="170">
        <f t="shared" si="96"/>
        <v>19.118745332337568</v>
      </c>
      <c r="G798" s="170">
        <f t="shared" si="97"/>
        <v>85.33333333333334</v>
      </c>
    </row>
    <row r="799" spans="1:7" ht="15">
      <c r="A799" s="113">
        <v>329</v>
      </c>
      <c r="B799" s="182" t="s">
        <v>79</v>
      </c>
      <c r="C799" s="76">
        <f>SUM(C800)</f>
        <v>6329</v>
      </c>
      <c r="D799" s="76">
        <f>SUM(D800)</f>
        <v>16000</v>
      </c>
      <c r="E799" s="76">
        <f>SUM(E800)</f>
        <v>13000</v>
      </c>
      <c r="F799" s="170">
        <f t="shared" si="96"/>
        <v>205.4036972665508</v>
      </c>
      <c r="G799" s="170">
        <f t="shared" si="97"/>
        <v>81.25</v>
      </c>
    </row>
    <row r="800" spans="1:7" ht="15">
      <c r="A800" s="110">
        <v>329</v>
      </c>
      <c r="B800" s="217" t="s">
        <v>397</v>
      </c>
      <c r="C800" s="16">
        <v>6329</v>
      </c>
      <c r="D800" s="16">
        <v>16000</v>
      </c>
      <c r="E800" s="171">
        <v>13000</v>
      </c>
      <c r="F800" s="170">
        <f t="shared" si="96"/>
        <v>205.4036972665508</v>
      </c>
      <c r="G800" s="170">
        <f t="shared" si="97"/>
        <v>81.25</v>
      </c>
    </row>
    <row r="801" spans="1:7" ht="15">
      <c r="A801" s="109" t="s">
        <v>351</v>
      </c>
      <c r="B801" s="191"/>
      <c r="C801" s="145">
        <f>SUM(C802+C810+C813)</f>
        <v>427072</v>
      </c>
      <c r="D801" s="145">
        <f>SUM(D802+D810+D813)</f>
        <v>1703300</v>
      </c>
      <c r="E801" s="145">
        <f>SUM(E802+E810+E813)</f>
        <v>1679403.4100000001</v>
      </c>
      <c r="F801" s="170">
        <f t="shared" si="96"/>
        <v>393.2365994492732</v>
      </c>
      <c r="G801" s="170">
        <f t="shared" si="97"/>
        <v>98.59704162508073</v>
      </c>
    </row>
    <row r="802" spans="1:7" ht="15">
      <c r="A802" s="113">
        <v>421</v>
      </c>
      <c r="B802" s="182" t="s">
        <v>125</v>
      </c>
      <c r="C802" s="76">
        <f>SUM(C803:C809)</f>
        <v>427072</v>
      </c>
      <c r="D802" s="76">
        <f>SUM(D803:D809)</f>
        <v>1703300</v>
      </c>
      <c r="E802" s="76">
        <f>SUM(E803:E809)</f>
        <v>1679403.4100000001</v>
      </c>
      <c r="F802" s="170">
        <f t="shared" si="96"/>
        <v>393.2365994492732</v>
      </c>
      <c r="G802" s="170">
        <f t="shared" si="97"/>
        <v>98.59704162508073</v>
      </c>
    </row>
    <row r="803" spans="1:7" ht="15">
      <c r="A803" s="218">
        <v>421</v>
      </c>
      <c r="B803" s="217" t="s">
        <v>418</v>
      </c>
      <c r="C803" s="171">
        <v>79354</v>
      </c>
      <c r="D803" s="171">
        <v>0</v>
      </c>
      <c r="E803" s="171">
        <v>0</v>
      </c>
      <c r="F803" s="170">
        <f t="shared" si="96"/>
        <v>0</v>
      </c>
      <c r="G803" s="170" t="e">
        <f t="shared" si="97"/>
        <v>#DIV/0!</v>
      </c>
    </row>
    <row r="804" spans="1:7" ht="15">
      <c r="A804" s="218">
        <v>421</v>
      </c>
      <c r="B804" s="217" t="s">
        <v>576</v>
      </c>
      <c r="C804" s="171">
        <v>13582</v>
      </c>
      <c r="D804" s="171">
        <v>300000</v>
      </c>
      <c r="E804" s="171">
        <v>263160.21</v>
      </c>
      <c r="F804" s="170">
        <f aca="true" t="shared" si="102" ref="F804:F814">E804/C804*100</f>
        <v>1937.565969665734</v>
      </c>
      <c r="G804" s="170">
        <f aca="true" t="shared" si="103" ref="G804:G814">E804/D804*100</f>
        <v>87.72007</v>
      </c>
    </row>
    <row r="805" spans="1:7" ht="15">
      <c r="A805" s="218">
        <v>421</v>
      </c>
      <c r="B805" s="217" t="s">
        <v>468</v>
      </c>
      <c r="C805" s="171">
        <v>13296</v>
      </c>
      <c r="D805" s="171">
        <v>0</v>
      </c>
      <c r="E805" s="171">
        <v>0</v>
      </c>
      <c r="F805" s="170">
        <f t="shared" si="102"/>
        <v>0</v>
      </c>
      <c r="G805" s="170" t="e">
        <f t="shared" si="103"/>
        <v>#DIV/0!</v>
      </c>
    </row>
    <row r="806" spans="1:7" ht="15">
      <c r="A806" s="218">
        <v>421</v>
      </c>
      <c r="B806" s="217" t="s">
        <v>601</v>
      </c>
      <c r="C806" s="171">
        <v>112688</v>
      </c>
      <c r="D806" s="171">
        <v>183200</v>
      </c>
      <c r="E806" s="171">
        <v>183198.85</v>
      </c>
      <c r="F806" s="170">
        <f t="shared" si="102"/>
        <v>162.5717467698424</v>
      </c>
      <c r="G806" s="170">
        <f t="shared" si="103"/>
        <v>99.99937227074236</v>
      </c>
    </row>
    <row r="807" spans="1:7" ht="15">
      <c r="A807" s="218">
        <v>421</v>
      </c>
      <c r="B807" s="217" t="s">
        <v>602</v>
      </c>
      <c r="C807" s="171">
        <v>76452</v>
      </c>
      <c r="D807" s="171">
        <v>50100</v>
      </c>
      <c r="E807" s="171">
        <v>50081.77</v>
      </c>
      <c r="F807" s="170">
        <f t="shared" si="102"/>
        <v>65.5074687385549</v>
      </c>
      <c r="G807" s="170">
        <f t="shared" si="103"/>
        <v>99.9636127744511</v>
      </c>
    </row>
    <row r="808" spans="1:7" ht="15">
      <c r="A808" s="218">
        <v>421</v>
      </c>
      <c r="B808" s="217" t="s">
        <v>423</v>
      </c>
      <c r="C808" s="171">
        <v>131700</v>
      </c>
      <c r="D808" s="171">
        <v>1170000</v>
      </c>
      <c r="E808" s="171">
        <v>1182962.58</v>
      </c>
      <c r="F808" s="170">
        <f t="shared" si="102"/>
        <v>898.2251936218679</v>
      </c>
      <c r="G808" s="170">
        <f t="shared" si="103"/>
        <v>101.10791282051284</v>
      </c>
    </row>
    <row r="809" spans="1:7" ht="15">
      <c r="A809" s="218">
        <v>421</v>
      </c>
      <c r="B809" s="217" t="s">
        <v>461</v>
      </c>
      <c r="C809" s="171">
        <v>0</v>
      </c>
      <c r="D809" s="171"/>
      <c r="E809" s="171"/>
      <c r="F809" s="170" t="e">
        <f t="shared" si="102"/>
        <v>#DIV/0!</v>
      </c>
      <c r="G809" s="170" t="e">
        <f t="shared" si="103"/>
        <v>#DIV/0!</v>
      </c>
    </row>
    <row r="810" spans="1:7" ht="15">
      <c r="A810" s="113">
        <v>422</v>
      </c>
      <c r="B810" s="182" t="s">
        <v>395</v>
      </c>
      <c r="C810" s="76">
        <f>SUM(C811:C813)</f>
        <v>0</v>
      </c>
      <c r="D810" s="76">
        <f>SUM(D811:D813)</f>
        <v>0</v>
      </c>
      <c r="E810" s="76">
        <f>SUM(E811:E813)</f>
        <v>0</v>
      </c>
      <c r="F810" s="170" t="e">
        <f t="shared" si="102"/>
        <v>#DIV/0!</v>
      </c>
      <c r="G810" s="170" t="e">
        <f t="shared" si="103"/>
        <v>#DIV/0!</v>
      </c>
    </row>
    <row r="811" spans="1:7" ht="15">
      <c r="A811" s="218">
        <v>422</v>
      </c>
      <c r="B811" s="217" t="s">
        <v>317</v>
      </c>
      <c r="C811" s="171">
        <v>0</v>
      </c>
      <c r="D811" s="171">
        <v>0</v>
      </c>
      <c r="E811" s="171">
        <v>0</v>
      </c>
      <c r="F811" s="170" t="e">
        <f t="shared" si="102"/>
        <v>#DIV/0!</v>
      </c>
      <c r="G811" s="170" t="e">
        <f t="shared" si="103"/>
        <v>#DIV/0!</v>
      </c>
    </row>
    <row r="812" spans="1:7" ht="15">
      <c r="A812" s="218">
        <v>422</v>
      </c>
      <c r="B812" s="217" t="s">
        <v>413</v>
      </c>
      <c r="C812" s="171">
        <v>0</v>
      </c>
      <c r="D812" s="171">
        <v>0</v>
      </c>
      <c r="E812" s="171">
        <v>0</v>
      </c>
      <c r="F812" s="170" t="e">
        <f t="shared" si="102"/>
        <v>#DIV/0!</v>
      </c>
      <c r="G812" s="170" t="e">
        <f t="shared" si="103"/>
        <v>#DIV/0!</v>
      </c>
    </row>
    <row r="813" spans="1:7" ht="15">
      <c r="A813" s="222">
        <v>451</v>
      </c>
      <c r="B813" s="208" t="s">
        <v>352</v>
      </c>
      <c r="C813" s="169">
        <f>SUM(C814)</f>
        <v>0</v>
      </c>
      <c r="D813" s="169">
        <f>SUM(D814)</f>
        <v>0</v>
      </c>
      <c r="E813" s="169">
        <f>SUM(E814)</f>
        <v>0</v>
      </c>
      <c r="F813" s="170" t="e">
        <f t="shared" si="102"/>
        <v>#DIV/0!</v>
      </c>
      <c r="G813" s="170" t="e">
        <f t="shared" si="103"/>
        <v>#DIV/0!</v>
      </c>
    </row>
    <row r="814" spans="1:7" ht="15">
      <c r="A814" s="223">
        <v>451</v>
      </c>
      <c r="B814" s="217" t="s">
        <v>353</v>
      </c>
      <c r="C814" s="224">
        <v>0</v>
      </c>
      <c r="D814" s="171">
        <v>0</v>
      </c>
      <c r="E814" s="224">
        <v>0</v>
      </c>
      <c r="F814" s="170" t="e">
        <f t="shared" si="102"/>
        <v>#DIV/0!</v>
      </c>
      <c r="G814" s="170" t="e">
        <f t="shared" si="103"/>
        <v>#DIV/0!</v>
      </c>
    </row>
    <row r="815" spans="1:7" ht="15">
      <c r="A815" s="402" t="s">
        <v>354</v>
      </c>
      <c r="B815" s="402"/>
      <c r="C815" s="402"/>
      <c r="D815" s="402"/>
      <c r="E815" s="402"/>
      <c r="F815" s="402"/>
      <c r="G815" s="402"/>
    </row>
    <row r="816" spans="1:7" ht="15">
      <c r="A816" s="354" t="s">
        <v>676</v>
      </c>
      <c r="B816" s="354"/>
      <c r="C816" s="354"/>
      <c r="D816" s="354"/>
      <c r="E816" s="354"/>
      <c r="F816" s="354"/>
      <c r="G816" s="352"/>
    </row>
    <row r="817" spans="1:7" ht="17.25" customHeight="1">
      <c r="A817" s="354" t="s">
        <v>673</v>
      </c>
      <c r="B817" s="352"/>
      <c r="C817" s="352"/>
      <c r="D817" s="352"/>
      <c r="F817" s="353"/>
      <c r="G817" s="353"/>
    </row>
    <row r="818" spans="1:7" ht="17.25" customHeight="1">
      <c r="A818" s="354"/>
      <c r="B818" s="352"/>
      <c r="C818" s="352"/>
      <c r="D818" s="352"/>
      <c r="F818" s="353"/>
      <c r="G818" s="353"/>
    </row>
    <row r="819" spans="1:7" ht="15">
      <c r="A819" s="356" t="s">
        <v>674</v>
      </c>
      <c r="B819" s="356"/>
      <c r="C819" s="357">
        <v>902</v>
      </c>
      <c r="D819" s="352"/>
      <c r="E819" s="352"/>
      <c r="F819" s="353"/>
      <c r="G819" s="353"/>
    </row>
    <row r="820" spans="1:7" ht="15">
      <c r="A820" s="356" t="s">
        <v>671</v>
      </c>
      <c r="B820" s="356"/>
      <c r="C820" s="357">
        <v>10359.84</v>
      </c>
      <c r="D820" s="352"/>
      <c r="E820" s="352"/>
      <c r="F820" s="353"/>
      <c r="G820" s="353"/>
    </row>
    <row r="821" spans="1:7" ht="15">
      <c r="A821" s="356" t="s">
        <v>670</v>
      </c>
      <c r="B821" s="356"/>
      <c r="C821" s="357">
        <v>49591.25</v>
      </c>
      <c r="D821" s="352"/>
      <c r="E821" s="352"/>
      <c r="F821" s="353"/>
      <c r="G821" s="353"/>
    </row>
    <row r="822" spans="1:7" ht="15">
      <c r="A822" s="356" t="s">
        <v>672</v>
      </c>
      <c r="B822" s="356"/>
      <c r="C822" s="357">
        <v>19119.33</v>
      </c>
      <c r="D822" s="352"/>
      <c r="E822" s="355"/>
      <c r="F822" s="353"/>
      <c r="G822" s="353"/>
    </row>
    <row r="823" spans="1:7" ht="15">
      <c r="A823" s="356" t="s">
        <v>669</v>
      </c>
      <c r="B823" s="356"/>
      <c r="C823" s="357">
        <v>38250</v>
      </c>
      <c r="D823" s="352"/>
      <c r="E823" s="352"/>
      <c r="F823" s="353"/>
      <c r="G823" s="353"/>
    </row>
    <row r="824" spans="1:7" ht="15" customHeight="1">
      <c r="A824" s="354"/>
      <c r="B824" s="373" t="s">
        <v>355</v>
      </c>
      <c r="C824" s="376">
        <f>SUM(C819:C823)</f>
        <v>118222.42</v>
      </c>
      <c r="D824" s="352"/>
      <c r="E824" s="352"/>
      <c r="F824" s="353"/>
      <c r="G824" s="353"/>
    </row>
    <row r="825" spans="1:7" ht="15">
      <c r="A825" s="309"/>
      <c r="B825" s="210"/>
      <c r="C825" s="328"/>
      <c r="D825" s="210"/>
      <c r="E825" s="210"/>
      <c r="F825" s="310"/>
      <c r="G825" s="310"/>
    </row>
    <row r="826" spans="1:7" ht="21" customHeight="1">
      <c r="A826" s="354" t="s">
        <v>356</v>
      </c>
      <c r="B826" s="352"/>
      <c r="C826" s="355"/>
      <c r="D826" s="210"/>
      <c r="E826" s="210"/>
      <c r="F826" s="310"/>
      <c r="G826" s="310"/>
    </row>
    <row r="827" spans="1:7" ht="15">
      <c r="A827" s="354" t="s">
        <v>469</v>
      </c>
      <c r="B827" s="352"/>
      <c r="C827" s="355">
        <v>13383.91</v>
      </c>
      <c r="D827" s="328"/>
      <c r="E827" s="210"/>
      <c r="F827" s="310"/>
      <c r="G827" s="310"/>
    </row>
    <row r="828" spans="1:7" ht="15">
      <c r="A828" s="359" t="s">
        <v>675</v>
      </c>
      <c r="B828" s="360"/>
      <c r="C828" s="357">
        <v>303840.67</v>
      </c>
      <c r="D828" s="210"/>
      <c r="E828" s="210"/>
      <c r="F828" s="310"/>
      <c r="G828" s="310"/>
    </row>
    <row r="829" spans="1:7" ht="17.25" customHeight="1">
      <c r="A829" s="354"/>
      <c r="B829" s="373" t="s">
        <v>355</v>
      </c>
      <c r="C829" s="376">
        <f>SUM(C827:C828)</f>
        <v>317224.57999999996</v>
      </c>
      <c r="D829" s="210"/>
      <c r="E829" s="210"/>
      <c r="F829" s="310"/>
      <c r="G829" s="310"/>
    </row>
    <row r="830" spans="1:7" ht="15.75" customHeight="1">
      <c r="A830" s="309"/>
      <c r="B830" s="344"/>
      <c r="C830" s="328"/>
      <c r="D830" s="210"/>
      <c r="E830" s="210"/>
      <c r="F830" s="310"/>
      <c r="G830" s="310"/>
    </row>
    <row r="831" spans="1:7" ht="15">
      <c r="A831" s="407" t="s">
        <v>357</v>
      </c>
      <c r="B831" s="407"/>
      <c r="C831" s="407"/>
      <c r="D831" s="407"/>
      <c r="E831" s="407"/>
      <c r="F831" s="407"/>
      <c r="G831" s="407"/>
    </row>
    <row r="832" spans="1:7" ht="15">
      <c r="A832" s="354" t="s">
        <v>689</v>
      </c>
      <c r="B832" s="352"/>
      <c r="C832" s="355"/>
      <c r="D832" s="352"/>
      <c r="E832" s="352"/>
      <c r="F832" s="353"/>
      <c r="G832" s="353"/>
    </row>
    <row r="833" spans="1:7" ht="15">
      <c r="A833" s="354" t="s">
        <v>358</v>
      </c>
      <c r="B833" s="352"/>
      <c r="C833" s="355">
        <v>6.31</v>
      </c>
      <c r="D833" s="352"/>
      <c r="E833" s="352"/>
      <c r="F833" s="353"/>
      <c r="G833" s="353"/>
    </row>
    <row r="834" spans="1:7" ht="15">
      <c r="A834" s="354" t="s">
        <v>359</v>
      </c>
      <c r="B834" s="352"/>
      <c r="C834" s="355">
        <v>6.68</v>
      </c>
      <c r="D834" s="352"/>
      <c r="E834" s="352"/>
      <c r="F834" s="353"/>
      <c r="G834" s="353"/>
    </row>
    <row r="835" spans="1:7" ht="15">
      <c r="A835" s="354" t="s">
        <v>425</v>
      </c>
      <c r="B835" s="352"/>
      <c r="C835" s="355">
        <v>822.54</v>
      </c>
      <c r="D835" s="352"/>
      <c r="E835" s="352"/>
      <c r="F835" s="353"/>
      <c r="G835" s="353"/>
    </row>
    <row r="836" spans="1:7" ht="15">
      <c r="A836" s="354" t="s">
        <v>684</v>
      </c>
      <c r="B836" s="352"/>
      <c r="C836" s="355">
        <v>1150.53</v>
      </c>
      <c r="D836" s="352"/>
      <c r="E836" s="352"/>
      <c r="F836" s="353"/>
      <c r="G836" s="353"/>
    </row>
    <row r="837" spans="1:7" ht="15">
      <c r="A837" s="354" t="s">
        <v>500</v>
      </c>
      <c r="B837" s="352"/>
      <c r="C837" s="355">
        <v>94998</v>
      </c>
      <c r="D837" s="352"/>
      <c r="E837" s="352"/>
      <c r="F837" s="353"/>
      <c r="G837" s="353"/>
    </row>
    <row r="838" spans="1:7" ht="15">
      <c r="A838" s="354" t="s">
        <v>360</v>
      </c>
      <c r="B838" s="352"/>
      <c r="C838" s="355">
        <v>10723.86</v>
      </c>
      <c r="D838" s="352"/>
      <c r="E838" s="352"/>
      <c r="F838" s="353"/>
      <c r="G838" s="353"/>
    </row>
    <row r="839" spans="1:7" ht="15">
      <c r="A839" s="354" t="s">
        <v>685</v>
      </c>
      <c r="B839" s="352"/>
      <c r="C839" s="355">
        <v>304.05</v>
      </c>
      <c r="D839" s="352"/>
      <c r="E839" s="352"/>
      <c r="F839" s="353"/>
      <c r="G839" s="353"/>
    </row>
    <row r="840" spans="1:7" ht="15">
      <c r="A840" s="354" t="s">
        <v>361</v>
      </c>
      <c r="B840" s="352"/>
      <c r="C840" s="355">
        <v>20557.17</v>
      </c>
      <c r="D840" s="352"/>
      <c r="E840" s="352"/>
      <c r="F840" s="353"/>
      <c r="G840" s="353"/>
    </row>
    <row r="841" spans="1:7" ht="15">
      <c r="A841" s="354" t="s">
        <v>613</v>
      </c>
      <c r="B841" s="352"/>
      <c r="C841" s="355">
        <v>1874.49</v>
      </c>
      <c r="D841" s="352"/>
      <c r="E841" s="352"/>
      <c r="F841" s="353"/>
      <c r="G841" s="353"/>
    </row>
    <row r="842" spans="1:7" ht="15">
      <c r="A842" s="354" t="s">
        <v>614</v>
      </c>
      <c r="B842" s="352"/>
      <c r="C842" s="355">
        <v>1396.5</v>
      </c>
      <c r="D842" s="352"/>
      <c r="E842" s="352"/>
      <c r="F842" s="353"/>
      <c r="G842" s="353"/>
    </row>
    <row r="843" spans="1:7" ht="15">
      <c r="A843" s="354" t="s">
        <v>686</v>
      </c>
      <c r="B843" s="352"/>
      <c r="C843" s="355">
        <v>2531.66</v>
      </c>
      <c r="D843" s="352"/>
      <c r="E843" s="352"/>
      <c r="F843" s="353"/>
      <c r="G843" s="353"/>
    </row>
    <row r="844" spans="1:7" ht="15">
      <c r="A844" s="354" t="s">
        <v>524</v>
      </c>
      <c r="B844" s="352"/>
      <c r="C844" s="355">
        <v>61.17</v>
      </c>
      <c r="D844" s="352"/>
      <c r="E844" s="352"/>
      <c r="F844" s="353"/>
      <c r="G844" s="353"/>
    </row>
    <row r="845" spans="1:7" ht="15">
      <c r="A845" s="354" t="s">
        <v>362</v>
      </c>
      <c r="B845" s="352"/>
      <c r="C845" s="355">
        <v>24399.72</v>
      </c>
      <c r="D845" s="352"/>
      <c r="E845" s="352"/>
      <c r="F845" s="353"/>
      <c r="G845" s="353"/>
    </row>
    <row r="846" spans="1:7" ht="15">
      <c r="A846" s="354" t="s">
        <v>363</v>
      </c>
      <c r="B846" s="352"/>
      <c r="C846" s="355">
        <v>6700</v>
      </c>
      <c r="D846" s="352"/>
      <c r="E846" s="352"/>
      <c r="F846" s="353"/>
      <c r="G846" s="353"/>
    </row>
    <row r="847" spans="1:7" ht="26.25" customHeight="1">
      <c r="A847" s="411" t="s">
        <v>364</v>
      </c>
      <c r="B847" s="411"/>
      <c r="C847" s="355">
        <v>4000</v>
      </c>
      <c r="D847" s="352"/>
      <c r="E847" s="352"/>
      <c r="F847" s="353"/>
      <c r="G847" s="353"/>
    </row>
    <row r="848" spans="1:7" ht="15.75" customHeight="1">
      <c r="A848" s="354" t="s">
        <v>687</v>
      </c>
      <c r="B848" s="377"/>
      <c r="C848" s="355">
        <v>16390.62</v>
      </c>
      <c r="D848" s="352"/>
      <c r="E848" s="352"/>
      <c r="F848" s="353"/>
      <c r="G848" s="353"/>
    </row>
    <row r="849" spans="1:7" ht="15">
      <c r="A849" s="354" t="s">
        <v>688</v>
      </c>
      <c r="B849" s="352"/>
      <c r="C849" s="355">
        <v>40273.08</v>
      </c>
      <c r="D849" s="352"/>
      <c r="E849" s="352"/>
      <c r="F849" s="353"/>
      <c r="G849" s="353"/>
    </row>
    <row r="850" spans="1:7" ht="15">
      <c r="A850" s="354" t="s">
        <v>365</v>
      </c>
      <c r="B850" s="352"/>
      <c r="C850" s="355">
        <v>280290.35</v>
      </c>
      <c r="D850" s="352"/>
      <c r="E850" s="352"/>
      <c r="F850" s="353"/>
      <c r="G850" s="353"/>
    </row>
    <row r="851" spans="1:7" ht="15">
      <c r="A851" s="359" t="s">
        <v>366</v>
      </c>
      <c r="B851" s="360"/>
      <c r="C851" s="357">
        <v>504500.67</v>
      </c>
      <c r="D851" s="352"/>
      <c r="E851" s="352"/>
      <c r="F851" s="353"/>
      <c r="G851" s="353"/>
    </row>
    <row r="852" spans="1:7" ht="15">
      <c r="A852" s="354"/>
      <c r="B852" s="358" t="s">
        <v>355</v>
      </c>
      <c r="C852" s="355">
        <f>SUM(C833:C851)</f>
        <v>1010987.3999999999</v>
      </c>
      <c r="D852" s="352"/>
      <c r="E852" s="352"/>
      <c r="F852" s="353"/>
      <c r="G852" s="353"/>
    </row>
    <row r="853" spans="1:7" ht="15">
      <c r="A853" s="309"/>
      <c r="B853" s="210"/>
      <c r="C853" s="210"/>
      <c r="D853" s="210"/>
      <c r="E853" s="210"/>
      <c r="F853" s="310"/>
      <c r="G853" s="310"/>
    </row>
    <row r="854" spans="1:7" ht="15">
      <c r="A854" s="407" t="s">
        <v>367</v>
      </c>
      <c r="B854" s="407"/>
      <c r="C854" s="407"/>
      <c r="D854" s="407"/>
      <c r="E854" s="407"/>
      <c r="F854" s="407"/>
      <c r="G854" s="407"/>
    </row>
    <row r="855" spans="1:7" ht="15">
      <c r="A855" s="354" t="s">
        <v>677</v>
      </c>
      <c r="B855" s="352"/>
      <c r="C855" s="352"/>
      <c r="D855" s="352"/>
      <c r="E855" s="352"/>
      <c r="F855" s="353"/>
      <c r="G855" s="353"/>
    </row>
    <row r="856" spans="1:7" ht="15">
      <c r="A856" s="407" t="s">
        <v>368</v>
      </c>
      <c r="B856" s="407"/>
      <c r="C856" s="407"/>
      <c r="D856" s="407"/>
      <c r="E856" s="407"/>
      <c r="F856" s="407"/>
      <c r="G856" s="407"/>
    </row>
    <row r="857" spans="1:7" ht="15">
      <c r="A857" s="354" t="s">
        <v>678</v>
      </c>
      <c r="B857" s="352"/>
      <c r="C857" s="352"/>
      <c r="D857" s="352"/>
      <c r="E857" s="352"/>
      <c r="F857" s="353"/>
      <c r="G857" s="353"/>
    </row>
    <row r="858" spans="1:7" ht="15">
      <c r="A858" s="410" t="s">
        <v>369</v>
      </c>
      <c r="B858" s="410"/>
      <c r="C858" s="410"/>
      <c r="D858" s="410"/>
      <c r="E858" s="410"/>
      <c r="F858" s="410"/>
      <c r="G858" s="410"/>
    </row>
    <row r="859" spans="1:7" ht="15">
      <c r="A859" s="352" t="s">
        <v>679</v>
      </c>
      <c r="B859" s="352"/>
      <c r="C859" s="352"/>
      <c r="D859" s="352"/>
      <c r="E859" s="352"/>
      <c r="F859" s="353"/>
      <c r="G859" s="353"/>
    </row>
    <row r="860" spans="1:7" ht="15">
      <c r="A860" s="352" t="s">
        <v>612</v>
      </c>
      <c r="B860" s="352"/>
      <c r="C860" s="352"/>
      <c r="D860" s="352"/>
      <c r="E860" s="352"/>
      <c r="F860" s="353"/>
      <c r="G860" s="353"/>
    </row>
    <row r="861" spans="1:7" ht="15">
      <c r="A861" s="5"/>
      <c r="B861" s="5"/>
      <c r="C861" s="5"/>
      <c r="D861" s="5"/>
      <c r="E861" s="5"/>
      <c r="F861" s="267"/>
      <c r="G861" s="267"/>
    </row>
    <row r="862" spans="1:7" ht="15">
      <c r="A862" s="401" t="s">
        <v>370</v>
      </c>
      <c r="B862" s="401"/>
      <c r="C862" s="401"/>
      <c r="D862" s="401"/>
      <c r="E862" s="401"/>
      <c r="F862" s="401"/>
      <c r="G862" s="401"/>
    </row>
    <row r="863" spans="1:7" ht="15">
      <c r="A863" s="5"/>
      <c r="B863" s="5"/>
      <c r="C863" s="5"/>
      <c r="D863" s="5"/>
      <c r="E863" s="5"/>
      <c r="F863" s="267"/>
      <c r="G863" s="267"/>
    </row>
    <row r="864" spans="1:7" ht="15">
      <c r="A864" s="5" t="s">
        <v>680</v>
      </c>
      <c r="B864" s="5"/>
      <c r="C864" s="5"/>
      <c r="D864" s="5"/>
      <c r="E864" s="5" t="s">
        <v>371</v>
      </c>
      <c r="F864" s="267"/>
      <c r="G864" s="267"/>
    </row>
    <row r="865" spans="1:7" ht="15">
      <c r="A865" s="5" t="s">
        <v>681</v>
      </c>
      <c r="B865" s="5"/>
      <c r="C865" s="5"/>
      <c r="D865" s="5"/>
      <c r="E865" s="5" t="s">
        <v>525</v>
      </c>
      <c r="F865" s="267"/>
      <c r="G865" s="267"/>
    </row>
    <row r="866" spans="1:7" ht="15">
      <c r="A866" s="5" t="s">
        <v>682</v>
      </c>
      <c r="B866" s="5"/>
      <c r="C866" s="5"/>
      <c r="D866" s="5"/>
      <c r="E866" s="5"/>
      <c r="F866" s="267"/>
      <c r="G866" s="267"/>
    </row>
    <row r="867" spans="1:7" ht="15">
      <c r="A867" s="5"/>
      <c r="B867" s="5"/>
      <c r="C867" s="5"/>
      <c r="D867" s="5"/>
      <c r="E867" s="5"/>
      <c r="F867" s="267"/>
      <c r="G867" s="267"/>
    </row>
  </sheetData>
  <protectedRanges>
    <protectedRange sqref="B297" name="Range1_1"/>
  </protectedRanges>
  <mergeCells count="36">
    <mergeCell ref="A862:G862"/>
    <mergeCell ref="A815:G815"/>
    <mergeCell ref="A755:B755"/>
    <mergeCell ref="A757:B757"/>
    <mergeCell ref="A856:G856"/>
    <mergeCell ref="A854:G854"/>
    <mergeCell ref="A758:B758"/>
    <mergeCell ref="A858:G858"/>
    <mergeCell ref="A831:G831"/>
    <mergeCell ref="A847:B847"/>
    <mergeCell ref="A17:B17"/>
    <mergeCell ref="A21:B21"/>
    <mergeCell ref="A16:B16"/>
    <mergeCell ref="A20:B20"/>
    <mergeCell ref="A22:B22"/>
    <mergeCell ref="A19:B19"/>
    <mergeCell ref="A18:B18"/>
    <mergeCell ref="A1:G1"/>
    <mergeCell ref="A3:G3"/>
    <mergeCell ref="A4:G4"/>
    <mergeCell ref="A10:G10"/>
    <mergeCell ref="A15:B15"/>
    <mergeCell ref="A6:G6"/>
    <mergeCell ref="A603:B603"/>
    <mergeCell ref="A283:G283"/>
    <mergeCell ref="A26:G26"/>
    <mergeCell ref="A31:G31"/>
    <mergeCell ref="A23:B23"/>
    <mergeCell ref="A30:G30"/>
    <mergeCell ref="A360:B360"/>
    <mergeCell ref="A32:G32"/>
    <mergeCell ref="A33:G33"/>
    <mergeCell ref="A284:G284"/>
    <mergeCell ref="A285:G285"/>
    <mergeCell ref="A24:B24"/>
    <mergeCell ref="A288:B288"/>
  </mergeCells>
  <printOptions gridLines="1"/>
  <pageMargins left="0.25" right="0.25" top="0.75" bottom="0.75" header="0.3" footer="0.3"/>
  <pageSetup fitToHeight="0" fitToWidth="0" horizontalDpi="600" verticalDpi="600" orientation="portrait" paperSize="9" scale="85" r:id="rId1"/>
  <headerFooter>
    <oddHeader>&amp;COPĆINA GORNJI BOGIĆEVCI IZVRŠENJE PRORAČUNA 12-2022
</oddHead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OGB</cp:lastModifiedBy>
  <cp:lastPrinted>2023-07-14T05:20:45Z</cp:lastPrinted>
  <dcterms:created xsi:type="dcterms:W3CDTF">2015-03-25T15:10:35Z</dcterms:created>
  <dcterms:modified xsi:type="dcterms:W3CDTF">2023-07-14T07:50:18Z</dcterms:modified>
  <cp:category/>
  <cp:version/>
  <cp:contentType/>
  <cp:contentStatus/>
</cp:coreProperties>
</file>