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8680" yWindow="65416" windowWidth="29040" windowHeight="15720" firstSheet="1" activeTab="2"/>
  </bookViews>
  <sheets>
    <sheet name="ŠIFRARNIK IZVORA FINANCIRANJA" sheetId="8" r:id="rId1"/>
    <sheet name="SAŽETAK" sheetId="1" r:id="rId2"/>
    <sheet name=" Račun prihoda i rashoda" sheetId="3" r:id="rId3"/>
    <sheet name="Račun financiranja" sheetId="6" r:id="rId4"/>
    <sheet name="POSEBNI DIO" sheetId="7" r:id="rId5"/>
  </sheets>
  <definedNames>
    <definedName name="_xlnm.Print_Titles" localSheetId="4">'POSEBNI DIO'!$5:$5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<sst xmlns="http://schemas.openxmlformats.org/spreadsheetml/2006/main" count="695" uniqueCount="301">
  <si>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</si>
  <si>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</si>
  <si>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</si>
  <si>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</si>
  <si>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</si>
  <si>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</si>
  <si>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</si>
  <si>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</si>
  <si>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</si>
  <si>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</si>
  <si>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</si>
  <si>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</si>
  <si>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</si>
  <si>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</si>
  <si>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</si>
  <si>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</si>
  <si>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</si>
  <si>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</si>
  <si>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poreza</t>
  </si>
  <si>
    <t>Opći prihodi i primici</t>
  </si>
  <si>
    <t>Prihodi od prodaje nefinancijske imovine</t>
  </si>
  <si>
    <t>Prihodi od prodaje neproizvedene dugotrajne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</si>
  <si>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</si>
  <si>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</si>
  <si>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</si>
  <si>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</si>
  <si>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</si>
  <si>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</si>
  <si>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</si>
  <si>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</si>
  <si>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</si>
  <si>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</si>
  <si>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</si>
  <si>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</si>
  <si>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</si>
  <si>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</si>
  <si>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</si>
  <si>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</si>
  <si>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</si>
  <si>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B) SAŽETAK RAČUNA FINANCIRANJA</t>
  </si>
  <si>
    <t>A) SAŽETAK RAČUNA PRIHODA I RASHODA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</si>
  <si>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</si>
  <si>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 / MANJKA IZ PRETHODNE(IH) GODINE***</t>
  </si>
  <si>
    <t>Rashodi za nabavu proizvedene dugotrajne imovine</t>
  </si>
  <si>
    <t>C) PRENESENI VIŠAK ILI PRENESENI MANJAK I VIŠEGODIŠNJI PLAN URAVNOTEŽENJA</t>
  </si>
  <si>
    <t>Prihodi od imovine</t>
  </si>
  <si>
    <t>Proračun za 2023. - EUR</t>
  </si>
  <si>
    <t>Pomoći iz inozemstva  i od subjek. unutar općeg proračuna</t>
  </si>
  <si>
    <t>Sredstva učešća za pomoći</t>
  </si>
  <si>
    <t>Pomoći državnog proračuna</t>
  </si>
  <si>
    <t>Pomoći županijskog proračuna</t>
  </si>
  <si>
    <t>Pomoći gradskih proračuna</t>
  </si>
  <si>
    <t>Pomoći općinskih proračuna</t>
  </si>
  <si>
    <t>Ostale pomoći i darovnice</t>
  </si>
  <si>
    <t>Fondovi EU</t>
  </si>
  <si>
    <t>1 OPĆI PRIHODI I PRIMICI</t>
  </si>
  <si>
    <t>11 Opći prihodi i primici – „61“ „641“ „642“ „643“ „644“ „651“  „653“ „84 – nenamjenski“</t>
  </si>
  <si>
    <t>12 Sredstva učešća za pomoći -  „638“</t>
  </si>
  <si>
    <t>13 Sredstva učešća za zajmove – „847“-za povrat poreza</t>
  </si>
  <si>
    <t>14 Neutrošena sredstva za financiranje prenesenih EU aktivnosti i projekata te kapitalnih</t>
  </si>
  <si>
    <t>Projekata – NE PLANIRA SE, koristi se samo za prikaz u izvršenju proračuna</t>
  </si>
  <si>
    <t>3 VLASTITI PRIHODI</t>
  </si>
  <si>
    <t>4 PRIHODI ZA POSEBNE NAMJENE</t>
  </si>
  <si>
    <t>41 Ostali prihodi za posebne namjene „652“</t>
  </si>
  <si>
    <t>5 POMOĆI</t>
  </si>
  <si>
    <t>51 Pomoći državnog proračuna – „63311“, „63321“ „634“ „63622“</t>
  </si>
  <si>
    <t>52 Pomoći županijskog proračuna – „63312“, „63322“ „63623 – županija“</t>
  </si>
  <si>
    <t>53 Pomoći gradskih proračuna – „63313“, „63323“ „63623 – grad“</t>
  </si>
  <si>
    <t>54 Pomoći općinskih proračuna – „63314“  „63324“ „63623 – općina“</t>
  </si>
  <si>
    <t>55 Ostale pomoći i darovnice – „631“</t>
  </si>
  <si>
    <t>56 Fondovi EU – „632“</t>
  </si>
  <si>
    <t>561 Europski socijalni fond (ESF)</t>
  </si>
  <si>
    <t>562 Kohezijski fond (KF)</t>
  </si>
  <si>
    <t>563 Europski fond za regionalni razvoj (EFRR)</t>
  </si>
  <si>
    <t>564 Europski fond za pomorstvo i ribarstvo (EFPR)</t>
  </si>
  <si>
    <t>565 Europski poljoprivredni fond za ruralni razvoj (EPFRR)</t>
  </si>
  <si>
    <t>6 DONACIJE</t>
  </si>
  <si>
    <t>61 Donacije – „663“</t>
  </si>
  <si>
    <t>7 PRIHODI OD PRODAJE ILI ZAMJENE NEFINANCIJSKE IMOVINE I NAKNADE S NASLOVA OSIGURANJA</t>
  </si>
  <si>
    <t>71 prihodi od prodaje ili zamjene nefinancijske imovine i naknade s naslova osiguranja – „7..“</t>
  </si>
  <si>
    <t>8 NAMJENSKI PRIMICI</t>
  </si>
  <si>
    <t>81 Namjenski primici od zaduživanja - „84 – namjenski“ osim prihoda na izvoru 13</t>
  </si>
  <si>
    <t>Europski polj.fond za rur.raz. (EPFRR)</t>
  </si>
  <si>
    <t>Ostali prihodi za posebne namjene</t>
  </si>
  <si>
    <t>Prihodi od upravnih i adm.prist., prist.po posebn.propisima i naknada</t>
  </si>
  <si>
    <t>Europski fond za reg.raz. (EFRR)</t>
  </si>
  <si>
    <t>Prih.od prod.proizv.i pruž.usluga i prihodi od donacija</t>
  </si>
  <si>
    <t>Donacije</t>
  </si>
  <si>
    <t>Kazne, upravne mjere i ostali prihodi</t>
  </si>
  <si>
    <t>Prih.od prodaje ili zamjene nefin.im.i naknade snaslova osiguranja</t>
  </si>
  <si>
    <t>Proračun za 2023. -EUR</t>
  </si>
  <si>
    <t>UKUPNO 6 + 7</t>
  </si>
  <si>
    <t>Financijski rashodi</t>
  </si>
  <si>
    <t>Subvencije</t>
  </si>
  <si>
    <t>Pomoći dane u inozemstvo i unutar općeg proračuna</t>
  </si>
  <si>
    <t>Naknade građanima i kućanstvima</t>
  </si>
  <si>
    <t>Ostali rashodi</t>
  </si>
  <si>
    <t>Pomoći od županijskog proračuna</t>
  </si>
  <si>
    <t>Pomoći od općinskih proračuna</t>
  </si>
  <si>
    <t>Rashodi za nabavu proizved. dugotrajne im.</t>
  </si>
  <si>
    <t>Dodatna ulaganja na nefin.imovini</t>
  </si>
  <si>
    <t xml:space="preserve">RASHODI </t>
  </si>
  <si>
    <t>Naziv primitka / izdatka</t>
  </si>
  <si>
    <t>Primici od prodaje udjela</t>
  </si>
  <si>
    <t>31 Vlastiti prihodi – „661“, "83"</t>
  </si>
  <si>
    <t>Sredstva učešća za zajmove</t>
  </si>
  <si>
    <t>RAZDJEL 001</t>
  </si>
  <si>
    <t>JEDINSTVENI UPRAVNI ODJEL</t>
  </si>
  <si>
    <t>Članak 1.</t>
  </si>
  <si>
    <t>Članak 3.</t>
  </si>
  <si>
    <t>III. ZAVRŠNE ODREDBE</t>
  </si>
  <si>
    <t>Članak 4.</t>
  </si>
  <si>
    <t>GLAVA 00101</t>
  </si>
  <si>
    <t>POSLOVI ODJELA</t>
  </si>
  <si>
    <t>PROGRAM 01</t>
  </si>
  <si>
    <t>Aktivnost A1</t>
  </si>
  <si>
    <t>Izvor financiranja 11</t>
  </si>
  <si>
    <t>Opći prihodi i primitci</t>
  </si>
  <si>
    <t>Izvor financiranja 31</t>
  </si>
  <si>
    <t>Vlastiti izvori</t>
  </si>
  <si>
    <t>Izvor financiranja 51</t>
  </si>
  <si>
    <t>Pomoći</t>
  </si>
  <si>
    <t>Kapitalni projekt K1</t>
  </si>
  <si>
    <t>GLAVA 00102</t>
  </si>
  <si>
    <t>JAVNE USTANOVE ŠKOLSTVA</t>
  </si>
  <si>
    <t>Administracija i upravljanje</t>
  </si>
  <si>
    <t>Nabava nef.imovine za redovan rad</t>
  </si>
  <si>
    <t>Redovna djelatnost</t>
  </si>
  <si>
    <t>Program predškolskog odgoja- korisnik Dječji vrtić NG</t>
  </si>
  <si>
    <t>Pomoći unutar općeg proračuna</t>
  </si>
  <si>
    <t>Sufinanciranje rada vrtića za grupu djece Općine GB</t>
  </si>
  <si>
    <t>PROGRAM 02</t>
  </si>
  <si>
    <t>Javne potrebe iznad standarda u školstvu</t>
  </si>
  <si>
    <t>Aktivnost A2</t>
  </si>
  <si>
    <t>Poticanje rada školskih ustanova na području općine</t>
  </si>
  <si>
    <t>Ostali rashodi - tekuće i kapit.don.</t>
  </si>
  <si>
    <t>Aktivnost A3</t>
  </si>
  <si>
    <t>Jednokratne pomoći studentima</t>
  </si>
  <si>
    <t>GLAVA 00103</t>
  </si>
  <si>
    <t>PROGRAMSKA DJELATNOST KULTURE</t>
  </si>
  <si>
    <t>Kulturne manifestacije i udruge u kulturi</t>
  </si>
  <si>
    <t>Kulturne manifestacije</t>
  </si>
  <si>
    <t>Udruge građana u području kulture</t>
  </si>
  <si>
    <t>Ostali rashodi - tekuće.don.</t>
  </si>
  <si>
    <t>Djelatnost Narodne knjižnice i čitaonuice "Grigor Vitez" G.B.</t>
  </si>
  <si>
    <t xml:space="preserve">Administrativno i stručno osoblje </t>
  </si>
  <si>
    <t>Nabava uredske opreme i namještaja u knjižnici</t>
  </si>
  <si>
    <t>Rashodi za nab. nef. im.</t>
  </si>
  <si>
    <t>Kapitalni projekt K2</t>
  </si>
  <si>
    <t>Nabava knjižne građe u knjižnici</t>
  </si>
  <si>
    <t>Kapitalni projekt K3</t>
  </si>
  <si>
    <t>Nabava nematerijalne imovine u knjižnici</t>
  </si>
  <si>
    <t>PROGRAM 03</t>
  </si>
  <si>
    <t>Religiozne potrebe građana</t>
  </si>
  <si>
    <t>Kapitalne pomoći za izgradnju, obnovu i održavanje sakralnih objekata</t>
  </si>
  <si>
    <t>Ostali rashodi - tek. i kap. don.</t>
  </si>
  <si>
    <t>PROGRAM 04</t>
  </si>
  <si>
    <t>Zaštita povjesnih znamenitosti</t>
  </si>
  <si>
    <t>Arheološka iskapanja na Utvrdi Ivanovaca "Bedem"</t>
  </si>
  <si>
    <t>Rashodi za nab.neproizv.dugotr.imov.</t>
  </si>
  <si>
    <t>Rashodi za nab.proizv.dugotr.imov.</t>
  </si>
  <si>
    <t>GLAVA 00104</t>
  </si>
  <si>
    <t>PROGRAMSKA DJELATNOST SPORTA</t>
  </si>
  <si>
    <t>Doprinos stvaranju uvjeta za rekreaciju i sport</t>
  </si>
  <si>
    <t>Donacije udrugama u sportu</t>
  </si>
  <si>
    <t>Sportske manifestacije pod pokroviteljstvom općine</t>
  </si>
  <si>
    <t>GLAVA 00105</t>
  </si>
  <si>
    <t>JAVNE POTREBE I USLUGE U ZDRAVSTVU</t>
  </si>
  <si>
    <t>Preventiva i pomoći zdravstvenim organizacijama</t>
  </si>
  <si>
    <t>Deratizacija, dezinsekcija i zdravstvene usluge (analiza vode..)</t>
  </si>
  <si>
    <t xml:space="preserve">Kapitalne pomoći zdravstvenim organizacijama </t>
  </si>
  <si>
    <t>Ostali rashodi - kapitalne don.</t>
  </si>
  <si>
    <t>GLAVA 00106</t>
  </si>
  <si>
    <t>PROGRAMSKA DJELATNOST SOCIJALNE SKRBI</t>
  </si>
  <si>
    <t>Program socijalne skrbi i novčanih pomoći</t>
  </si>
  <si>
    <t>Pomoći obiteljima i kućanstvima</t>
  </si>
  <si>
    <t>Poticajne mjere demografske obnove</t>
  </si>
  <si>
    <t>Pomoći za novorođenče</t>
  </si>
  <si>
    <t>Pomoći u rješavanju prve stambene nekretnine mladih obitelji</t>
  </si>
  <si>
    <t>Humanitarna skrb kroz udruge i druge organizacije</t>
  </si>
  <si>
    <t>Humanitarna djelatnost Crvenog križa</t>
  </si>
  <si>
    <t>Ostali rashodi - tekuće don.</t>
  </si>
  <si>
    <t>Poticanje rada udruge umirovljenika</t>
  </si>
  <si>
    <t>Poticanje rada ostalih udruga</t>
  </si>
  <si>
    <t>GLAVA 00107</t>
  </si>
  <si>
    <t>PRORAČUN I FINANCIJE</t>
  </si>
  <si>
    <t>Upravljanje javnim financijama</t>
  </si>
  <si>
    <t>Otplata glavnice primeljenih zajmova</t>
  </si>
  <si>
    <t>Izdaci za financijsku imov.i otpl.zaj.</t>
  </si>
  <si>
    <t>GLAVA 00108</t>
  </si>
  <si>
    <t>VATROGASTVO, ZAŠTITA I SPAŠAVANJE</t>
  </si>
  <si>
    <t>Zaštita i spašavanje od požara i drugih nepogoda</t>
  </si>
  <si>
    <t>Vatrogastvo i Civilna zaštita</t>
  </si>
  <si>
    <t>Materijalni rashodi - Civilna zaštita</t>
  </si>
  <si>
    <t>Rashodi za nefinancijsku imovinu</t>
  </si>
  <si>
    <t>GLAVA 00109</t>
  </si>
  <si>
    <t>RAZVOJ GOSPODARSTVA</t>
  </si>
  <si>
    <t>Poticanje razvoja gospodarstva</t>
  </si>
  <si>
    <t>Ulaganja u Poduzetničku zonu</t>
  </si>
  <si>
    <t>GLAVA 00110</t>
  </si>
  <si>
    <t xml:space="preserve">ODRŽAVANJE KOMUNALNE INFRASTRUKTURE </t>
  </si>
  <si>
    <t>Redovna djelatnost vlastitog Komunalnog pogona</t>
  </si>
  <si>
    <t xml:space="preserve">Administrativno, tehničko i stručno osoblje </t>
  </si>
  <si>
    <t>Zajednička služba komunalnog redarstva</t>
  </si>
  <si>
    <t>Izvor financiranja 12</t>
  </si>
  <si>
    <t xml:space="preserve">Rashodi za nab.proizv.dugotr.imov. </t>
  </si>
  <si>
    <t>Izvor financiranja 41</t>
  </si>
  <si>
    <t>Tehničko osoblje na održavanju</t>
  </si>
  <si>
    <t>Održavanje objekata i uređaja komunalne infrastrukture</t>
  </si>
  <si>
    <t>Održavanje i uređenje groblja, mrtvačnica</t>
  </si>
  <si>
    <t>Održavanje nerazvrstanih cesta</t>
  </si>
  <si>
    <t>Održavanje vodocrpilišta</t>
  </si>
  <si>
    <t>Aktivnost A4</t>
  </si>
  <si>
    <t>Održavanje sistema odvodnje otpadnih voda</t>
  </si>
  <si>
    <t>Aktivnost A5</t>
  </si>
  <si>
    <t>Održavanje ostalih javnih površina-igrališta, parkirališta, spomenici</t>
  </si>
  <si>
    <t>Aktivnost A6</t>
  </si>
  <si>
    <t>Održavanje objekata i uređaja javne rasvjete</t>
  </si>
  <si>
    <t>Dodatna ulaganja na j.r.</t>
  </si>
  <si>
    <t xml:space="preserve">GRADNJA KOMUNALNE INFRASTRUKTURE </t>
  </si>
  <si>
    <t>Izgradnja prometne infrastrukture</t>
  </si>
  <si>
    <t>Rekonstrukcija i izgradnja cesta i nogostupa</t>
  </si>
  <si>
    <t>Digitalizacija - uvođenje "pametnih" rješenja</t>
  </si>
  <si>
    <t>Kupnja zemljišta za poboljšanje uvjeta života</t>
  </si>
  <si>
    <t>Kupnja zemljišta</t>
  </si>
  <si>
    <t xml:space="preserve">Rashodi za nab.neproizv.dugotr.imov. </t>
  </si>
  <si>
    <t>Unaprjeđenje ostale komunalne infrastrukture</t>
  </si>
  <si>
    <t>Gradnja i rekonstrukcija ostale kom.infrastrukture</t>
  </si>
  <si>
    <t>GLAVA 00111</t>
  </si>
  <si>
    <t>Izvor financiranja 71</t>
  </si>
  <si>
    <t>Izvor financiranja 52</t>
  </si>
  <si>
    <t>Izvor financiranja 54</t>
  </si>
  <si>
    <t>Prihodi od prodaje ili zamjene nef.im.</t>
  </si>
  <si>
    <t>GLAVA 00112</t>
  </si>
  <si>
    <t>KORIŠTENJE OBNOVLJIVIH IZVORA ENERGIJE</t>
  </si>
  <si>
    <t>Izgradnja infrastrukture koja omogućuje korištenje obnovljive izvore energije</t>
  </si>
  <si>
    <t>UKUPNO 3+4</t>
  </si>
  <si>
    <t>RAZDJEL 002</t>
  </si>
  <si>
    <t>NAČELNIK</t>
  </si>
  <si>
    <t>GLAVA 00201</t>
  </si>
  <si>
    <t>IZVRŠNO TIJELO OPĆINE</t>
  </si>
  <si>
    <t>Upravljanje općinom i donošenje akata i mjera iz djelokruga izvršnih tijela</t>
  </si>
  <si>
    <t>RAZDJEL 003</t>
  </si>
  <si>
    <t>PREDSTAVNIČKO TIJELO OPĆINE</t>
  </si>
  <si>
    <t>Donošenje akata i mjera iz djelokruga izvršnih tijela</t>
  </si>
  <si>
    <t>Predstavničko tijelo</t>
  </si>
  <si>
    <t>Materijalni rashodi - vjećničke naknade</t>
  </si>
  <si>
    <t>Tekuća zaliha proračuna</t>
  </si>
  <si>
    <t>Obilježavanje Dana općine</t>
  </si>
  <si>
    <t>Sjećanja na Domovinski rat</t>
  </si>
  <si>
    <t>Ostali rashodi - tekuće dotacije UDVDR</t>
  </si>
  <si>
    <t>GLAVA 00301</t>
  </si>
  <si>
    <t>Informiranje građana</t>
  </si>
  <si>
    <t>Informiranje putem radija</t>
  </si>
  <si>
    <t>Ostali rashodi - tekuće dotacije Radio Bljesak</t>
  </si>
  <si>
    <t>Program političkih stranaka</t>
  </si>
  <si>
    <t>Osnovne funkcije političkih stranaka i izbori</t>
  </si>
  <si>
    <t>Rad nacionalnih manjina i zajednica</t>
  </si>
  <si>
    <t>Aktivnosti vjeća nacionalnih manjina</t>
  </si>
  <si>
    <t>PROGRAM 05</t>
  </si>
  <si>
    <t>Održavanje društvenih domova i manifestacije inicijativa građana</t>
  </si>
  <si>
    <t>Investicije u gradnju u rekonstrukciju društvenih domova</t>
  </si>
  <si>
    <t>OPĆINSKO VIJEĆE</t>
  </si>
  <si>
    <t>Ostali rashodi - tekuće don.DVD-u i PP Okučani</t>
  </si>
  <si>
    <t>Pomoći obiteljima za predškolsko, osnovnoškolsko i srednjoškolsko obrazovanje</t>
  </si>
  <si>
    <t>Rashodi za nab.proizv.dugotr.imov. - Uređenje privremenog vatrogasnog spremišta</t>
  </si>
  <si>
    <t>Opremanje i sitni inventar vlastitog Komunalnog pogona (oprema i sitni inventar)</t>
  </si>
  <si>
    <t>Program javnih radova na održavanju komunalne infrastrukture</t>
  </si>
  <si>
    <t>PROGRAM 06</t>
  </si>
  <si>
    <t>Održavanje društvenih domova</t>
  </si>
  <si>
    <t>Zgrade društvene namjene</t>
  </si>
  <si>
    <t>Pametna općina</t>
  </si>
  <si>
    <t>Izvor financiranja 61</t>
  </si>
  <si>
    <t>Subvencioniranje novih mikropoduzetnika i OPG-a</t>
  </si>
  <si>
    <t xml:space="preserve">Rashodi za nab.proizv.dugotr.imov. - SPOMENIK U RATKOVCU </t>
  </si>
  <si>
    <t xml:space="preserve">Rashodi za dugotr.imov. </t>
  </si>
  <si>
    <t>Izvor financiranja 56</t>
  </si>
  <si>
    <t>Postavljanje 5 fotonaponskih elektrana</t>
  </si>
  <si>
    <t>Betoniranje staza po groblju GB</t>
  </si>
  <si>
    <t>Materijalni rashodi - izmještanje dalekovoda</t>
  </si>
  <si>
    <t>Rashodi za nab.proizv.dugotr.imov. - Gradnja novoga vatrogasnog doma s garažama</t>
  </si>
  <si>
    <t xml:space="preserve">                 Rashodi poslovanja i rashodi za nabavu nefinancijske imovine u Proračunu u ukupnoj svoti od 1.370.662 eura za 2023. godinu i izdaci za financijsku imovinu i otplate zajmova od 17.405 eura za 2023. godinu raspoređuju se po korisnicima i programima u Posebnom dijelu Proračuna, kako slijedi:</t>
  </si>
  <si>
    <t>Povećanje/smanjenje</t>
  </si>
  <si>
    <t>Indeks</t>
  </si>
  <si>
    <t>Novi plan 2023.</t>
  </si>
  <si>
    <t>Prih.od prodaje ili zamjene nefin.im.i naknade s naslova osiguranja</t>
  </si>
  <si>
    <t>Novi plan za 2023.</t>
  </si>
  <si>
    <t>povećanje/ smanjenje</t>
  </si>
  <si>
    <t xml:space="preserve">        Na temelju članka 39. Zakona o proračunu ("Narodne novine", broj 87/08, 136/12, 15/15) i članka 39. stavak 5. Statuta općine Gornji Bogićevci ("Službeni vjesnik općine Gornji Bogićevci   br.02/21), OPĆINSKO VIJEĆE OPĆINE GORNJI BOGIĆEVCI na 15. sjednici održanoj  15.12.2023.  godine donijelo je
</t>
  </si>
  <si>
    <t xml:space="preserve">                Proračun općine Gornji Bogićevci za 2023. godinu (dalje u tekstu: Proračun) mijenja se u dijelu Plana za 2023. godinu i sada glasi::</t>
  </si>
  <si>
    <t xml:space="preserve">                Prihodi i rashodi te primici i izdaci po ekonomskoj i funkcijskoj klasifikaciji utvrđuju se u Računu prihoda i rashoda i Računu financiranja u Proračunu za 2023. kako slijedi:</t>
  </si>
  <si>
    <t>povećanje / smanjenje</t>
  </si>
  <si>
    <t>Plan 20 2023.</t>
  </si>
  <si>
    <t>povećanje/smanjenje</t>
  </si>
  <si>
    <t>Plan za 2023.</t>
  </si>
  <si>
    <t xml:space="preserve"> Ove izmjene i dopune Proračuna objavit će se u »Službenom glasniku općine Gornji Bogićevci«, a stupaju na snagu odmah.</t>
  </si>
  <si>
    <t>Klasa: 400-08/23-01/01
Urbroj: 2178-22-03/1-23-2
Gornji Bogićevci, 15. prosinca 2023.godine</t>
  </si>
  <si>
    <t xml:space="preserve"> I. IZMJENE I DOPUNE PRORAČUNA OPĆINE GORNJI BOGIĆEVCI ZA 2023.</t>
  </si>
  <si>
    <t>I. IZMJENE I DOPUNE PRORAČUNA OPĆINE GORNJI BOGIĆEVCI ZA 2023. GODINU I PROJEKCIJE ZA
2024. I 2025. GODINU</t>
  </si>
  <si>
    <t>Predsjednik</t>
  </si>
  <si>
    <t>Željko Klarić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</si>
</sst>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e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quotePrefix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quotePrefix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2" fillId="0" borderId="0" xfId="0" applyFont="1"/>
    <xf numFmtId="4" fontId="0" fillId="0" borderId="0" xfId="0" applyNumberFormat="1"/>
    <xf numFmtId="0" fontId="18" fillId="0" borderId="0" xfId="0" applyFont="1" applyAlignment="1" quotePrefix="1">
      <alignment horizontal="left" wrapText="1"/>
    </xf>
    <xf numFmtId="0" fontId="19" fillId="0" borderId="0" xfId="0" applyFont="1" applyAlignment="1">
      <alignment wrapText="1"/>
    </xf>
    <xf numFmtId="3" fontId="17" fillId="0" borderId="0" xfId="0" applyNumberFormat="1" applyFont="1" applyAlignment="1">
      <alignment horizontal="right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4" fontId="16" fillId="2" borderId="3" xfId="0" applyNumberFormat="1" applyFont="1" applyFill="1" applyBorder="1" applyAlignment="1">
      <alignment horizontal="right" vertical="center"/>
    </xf>
    <xf numFmtId="4" fontId="22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3" fontId="0" fillId="0" borderId="0" xfId="0" applyNumberFormat="1"/>
    <xf numFmtId="0" fontId="7" fillId="5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3" fontId="7" fillId="7" borderId="2" xfId="0" applyNumberFormat="1" applyFont="1" applyFill="1" applyBorder="1" applyAlignment="1">
      <alignment horizontal="right" vertical="center" wrapText="1"/>
    </xf>
    <xf numFmtId="3" fontId="7" fillId="7" borderId="2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 vertical="center" wrapText="1"/>
    </xf>
    <xf numFmtId="3" fontId="7" fillId="6" borderId="2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wrapText="1"/>
    </xf>
    <xf numFmtId="3" fontId="3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2" fillId="0" borderId="0" xfId="0" applyNumberFormat="1" applyFont="1"/>
    <xf numFmtId="4" fontId="4" fillId="2" borderId="0" xfId="0" applyNumberFormat="1" applyFont="1" applyFill="1" applyAlignment="1">
      <alignment horizontal="right" vertical="center"/>
    </xf>
    <xf numFmtId="4" fontId="20" fillId="0" borderId="0" xfId="0" applyNumberFormat="1" applyFont="1"/>
    <xf numFmtId="0" fontId="6" fillId="0" borderId="4" xfId="0" applyFont="1" applyBorder="1" applyAlignment="1" quotePrefix="1">
      <alignment horizontal="left" wrapText="1"/>
    </xf>
    <xf numFmtId="0" fontId="6" fillId="0" borderId="5" xfId="0" applyFont="1" applyBorder="1" applyAlignment="1" quotePrefix="1">
      <alignment horizontal="left" wrapText="1"/>
    </xf>
    <xf numFmtId="0" fontId="6" fillId="0" borderId="5" xfId="0" applyFont="1" applyBorder="1" applyAlignment="1" quotePrefix="1">
      <alignment horizontal="center" wrapText="1"/>
    </xf>
    <xf numFmtId="0" fontId="6" fillId="0" borderId="5" xfId="0" applyFont="1" applyBorder="1" applyAlignment="1" quotePrefix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27" fillId="8" borderId="5" xfId="0" applyFont="1" applyFill="1" applyBorder="1" applyAlignment="1">
      <alignment vertical="center"/>
    </xf>
    <xf numFmtId="4" fontId="6" fillId="8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21" fillId="8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/>
    <xf numFmtId="4" fontId="13" fillId="0" borderId="0" xfId="0" applyNumberFormat="1" applyFont="1"/>
    <xf numFmtId="4" fontId="12" fillId="0" borderId="0" xfId="0" applyNumberFormat="1" applyFont="1"/>
    <xf numFmtId="0" fontId="6" fillId="0" borderId="0" xfId="0" applyFont="1" applyAlignment="1" quotePrefix="1">
      <alignment horizontal="center" vertical="center" wrapText="1"/>
    </xf>
    <xf numFmtId="4" fontId="6" fillId="3" borderId="4" xfId="0" applyNumberFormat="1" applyFont="1" applyFill="1" applyBorder="1" applyAlignment="1" quotePrefix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8" borderId="4" xfId="0" applyNumberFormat="1" applyFont="1" applyFill="1" applyBorder="1" applyAlignment="1" quotePrefix="1">
      <alignment horizontal="right"/>
    </xf>
    <xf numFmtId="4" fontId="6" fillId="8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8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left" vertical="center" wrapText="1"/>
    </xf>
    <xf numFmtId="4" fontId="29" fillId="3" borderId="3" xfId="0" applyNumberFormat="1" applyFont="1" applyFill="1" applyBorder="1" applyAlignment="1">
      <alignment horizontal="right" vertical="center" wrapText="1"/>
    </xf>
    <xf numFmtId="4" fontId="28" fillId="0" borderId="3" xfId="0" applyNumberFormat="1" applyFont="1" applyBorder="1"/>
    <xf numFmtId="0" fontId="29" fillId="2" borderId="3" xfId="0" applyFont="1" applyFill="1" applyBorder="1" applyAlignment="1">
      <alignment horizontal="left" vertical="center" wrapText="1"/>
    </xf>
    <xf numFmtId="4" fontId="29" fillId="2" borderId="3" xfId="0" applyNumberFormat="1" applyFont="1" applyFill="1" applyBorder="1" applyAlignment="1">
      <alignment horizontal="right" vertical="center" wrapText="1"/>
    </xf>
    <xf numFmtId="0" fontId="30" fillId="2" borderId="3" xfId="0" applyFont="1" applyFill="1" applyBorder="1" applyAlignment="1" quotePrefix="1">
      <alignment horizontal="left" vertical="center"/>
    </xf>
    <xf numFmtId="0" fontId="31" fillId="2" borderId="3" xfId="0" applyFont="1" applyFill="1" applyBorder="1" applyAlignment="1" quotePrefix="1">
      <alignment horizontal="left" vertical="center"/>
    </xf>
    <xf numFmtId="4" fontId="5" fillId="2" borderId="3" xfId="0" applyNumberFormat="1" applyFont="1" applyFill="1" applyBorder="1" applyAlignment="1">
      <alignment horizontal="right" vertical="center"/>
    </xf>
    <xf numFmtId="0" fontId="29" fillId="2" borderId="3" xfId="0" applyFont="1" applyFill="1" applyBorder="1" applyAlignment="1" quotePrefix="1">
      <alignment horizontal="left" vertical="center"/>
    </xf>
    <xf numFmtId="0" fontId="32" fillId="2" borderId="3" xfId="0" applyFont="1" applyFill="1" applyBorder="1" applyAlignment="1" quotePrefix="1">
      <alignment horizontal="left" vertical="center"/>
    </xf>
    <xf numFmtId="0" fontId="32" fillId="2" borderId="3" xfId="0" applyFont="1" applyFill="1" applyBorder="1" applyAlignment="1" quotePrefix="1">
      <alignment horizontal="left" vertical="center" wrapText="1"/>
    </xf>
    <xf numFmtId="4" fontId="32" fillId="2" borderId="3" xfId="0" applyNumberFormat="1" applyFont="1" applyFill="1" applyBorder="1" applyAlignment="1" quotePrefix="1">
      <alignment horizontal="right" vertical="center"/>
    </xf>
    <xf numFmtId="0" fontId="31" fillId="2" borderId="3" xfId="0" applyFont="1" applyFill="1" applyBorder="1" applyAlignment="1" quotePrefix="1">
      <alignment horizontal="left" vertical="center" wrapText="1"/>
    </xf>
    <xf numFmtId="4" fontId="31" fillId="2" borderId="3" xfId="0" applyNumberFormat="1" applyFont="1" applyFill="1" applyBorder="1" applyAlignment="1" quotePrefix="1">
      <alignment horizontal="right" vertical="center"/>
    </xf>
    <xf numFmtId="0" fontId="29" fillId="3" borderId="3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33" fillId="0" borderId="3" xfId="0" applyNumberFormat="1" applyFont="1" applyBorder="1"/>
    <xf numFmtId="0" fontId="3" fillId="4" borderId="2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right" vertical="center" wrapText="1"/>
    </xf>
    <xf numFmtId="4" fontId="29" fillId="2" borderId="2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/>
    </xf>
    <xf numFmtId="4" fontId="32" fillId="2" borderId="2" xfId="0" applyNumberFormat="1" applyFont="1" applyFill="1" applyBorder="1" applyAlignment="1" quotePrefix="1">
      <alignment horizontal="right" vertical="center"/>
    </xf>
    <xf numFmtId="4" fontId="5" fillId="2" borderId="2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 wrapText="1"/>
    </xf>
    <xf numFmtId="0" fontId="28" fillId="0" borderId="3" xfId="0" applyFont="1" applyBorder="1"/>
    <xf numFmtId="0" fontId="34" fillId="0" borderId="3" xfId="0" applyFont="1" applyBorder="1"/>
    <xf numFmtId="0" fontId="34" fillId="0" borderId="3" xfId="0" applyFont="1" applyBorder="1" applyAlignment="1">
      <alignment horizontal="left"/>
    </xf>
    <xf numFmtId="0" fontId="34" fillId="0" borderId="3" xfId="0" applyFont="1" applyBorder="1" applyAlignment="1">
      <alignment wrapText="1"/>
    </xf>
    <xf numFmtId="4" fontId="34" fillId="0" borderId="3" xfId="0" applyNumberFormat="1" applyFont="1" applyBorder="1"/>
    <xf numFmtId="0" fontId="33" fillId="0" borderId="3" xfId="0" applyFont="1" applyBorder="1"/>
    <xf numFmtId="0" fontId="21" fillId="0" borderId="4" xfId="0" applyFont="1" applyBorder="1" applyAlignment="1" quotePrefix="1">
      <alignment horizontal="left" vertical="center"/>
    </xf>
    <xf numFmtId="0" fontId="27" fillId="0" borderId="5" xfId="0" applyFont="1" applyBorder="1" applyAlignment="1">
      <alignment vertical="center"/>
    </xf>
    <xf numFmtId="0" fontId="21" fillId="8" borderId="4" xfId="0" applyFont="1" applyFill="1" applyBorder="1" applyAlignment="1" quotePrefix="1">
      <alignment horizontal="left" vertical="center" wrapText="1"/>
    </xf>
    <xf numFmtId="0" fontId="27" fillId="8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21" fillId="0" borderId="4" xfId="0" applyFont="1" applyBorder="1" applyAlignment="1" quotePrefix="1">
      <alignment horizontal="left" vertical="center" wrapText="1"/>
    </xf>
    <xf numFmtId="0" fontId="27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1" fillId="8" borderId="4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8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 indent="1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A989-68A4-4412-ACE5-79D111EA43EA}">
  <dimension ref="A1:A34"/>
  <sheetViews>
    <sheetView workbookViewId="0" topLeftCell="A7">
      <selection activeCell="A10" sqref="A10"/>
    </sheetView>
  </sheetViews>
  <sheetFormatPr defaultColWidth="9.140625" defaultRowHeight="15"/>
  <sheetData>
    <row r="1" ht="15">
      <c r="A1" s="23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8" ht="15">
      <c r="A8" s="23" t="s">
        <v>61</v>
      </c>
    </row>
    <row r="9" ht="15">
      <c r="A9" t="s">
        <v>104</v>
      </c>
    </row>
    <row r="11" ht="15">
      <c r="A11" s="23" t="s">
        <v>62</v>
      </c>
    </row>
    <row r="12" ht="15">
      <c r="A12" t="s">
        <v>63</v>
      </c>
    </row>
    <row r="14" ht="15">
      <c r="A14" s="23" t="s">
        <v>64</v>
      </c>
    </row>
    <row r="15" ht="15">
      <c r="A15" t="s">
        <v>65</v>
      </c>
    </row>
    <row r="16" ht="15">
      <c r="A16" t="s">
        <v>66</v>
      </c>
    </row>
    <row r="17" ht="15">
      <c r="A17" t="s">
        <v>67</v>
      </c>
    </row>
    <row r="18" ht="15">
      <c r="A18" t="s">
        <v>68</v>
      </c>
    </row>
    <row r="19" ht="15">
      <c r="A19" t="s">
        <v>69</v>
      </c>
    </row>
    <row r="20" ht="15">
      <c r="A20" t="s">
        <v>70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  <row r="24" ht="15">
      <c r="A24" t="s">
        <v>74</v>
      </c>
    </row>
    <row r="25" ht="15">
      <c r="A25" t="s">
        <v>75</v>
      </c>
    </row>
    <row r="27" ht="15">
      <c r="A27" s="23" t="s">
        <v>76</v>
      </c>
    </row>
    <row r="28" ht="15">
      <c r="A28" t="s">
        <v>77</v>
      </c>
    </row>
    <row r="30" ht="15">
      <c r="A30" s="23" t="s">
        <v>78</v>
      </c>
    </row>
    <row r="31" ht="15">
      <c r="A31" t="s">
        <v>79</v>
      </c>
    </row>
    <row r="33" ht="15">
      <c r="A33" s="23" t="s">
        <v>80</v>
      </c>
    </row>
    <row r="34" ht="15">
      <c r="A34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workbookViewId="0" topLeftCell="A1">
      <selection activeCell="I16" sqref="I16"/>
    </sheetView>
  </sheetViews>
  <sheetFormatPr defaultColWidth="9.140625" defaultRowHeight="15"/>
  <cols>
    <col min="5" max="5" width="15.28125" style="0" customWidth="1"/>
    <col min="6" max="6" width="31.7109375" style="0" customWidth="1"/>
    <col min="7" max="7" width="33.8515625" style="0" customWidth="1"/>
    <col min="8" max="8" width="37.00390625" style="0" customWidth="1"/>
    <col min="9" max="9" width="25.28125" style="0" customWidth="1"/>
    <col min="10" max="10" width="23.421875" style="0" customWidth="1"/>
    <col min="11" max="11" width="25.28125" style="0" hidden="1" customWidth="1"/>
    <col min="12" max="12" width="6.421875" style="0" customWidth="1"/>
    <col min="14" max="14" width="12.421875" style="0" bestFit="1" customWidth="1"/>
  </cols>
  <sheetData>
    <row r="1" spans="1:12" ht="42" customHeight="1">
      <c r="A1" s="135" t="s">
        <v>297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39" customHeight="1">
      <c r="A2" s="146" t="s">
        <v>288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57" customHeight="1">
      <c r="A3" s="135" t="s">
        <v>298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" customHeight="1">
      <c r="A4" s="142" t="s">
        <v>31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  <c r="L4" s="143"/>
    </row>
    <row r="5" spans="1:12" ht="29.25" customHeight="1">
      <c r="A5" s="135" t="s">
        <v>108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24" customHeight="1">
      <c r="A6" s="146" t="s">
        <v>289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24.75" customHeight="1">
      <c r="A7" s="135" t="s">
        <v>40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2" customHeight="1">
      <c r="A8" s="1"/>
      <c r="B8" s="2"/>
      <c r="C8" s="2"/>
      <c r="D8" s="2"/>
      <c r="E8" s="5"/>
      <c r="F8" s="6"/>
      <c r="G8" s="6"/>
      <c r="H8" s="6"/>
      <c r="I8" s="85"/>
      <c r="J8" s="85"/>
      <c r="K8" s="85"/>
      <c r="L8" s="86"/>
    </row>
    <row r="9" spans="1:12" ht="15.6">
      <c r="A9" s="64"/>
      <c r="B9" s="65"/>
      <c r="C9" s="65"/>
      <c r="D9" s="66"/>
      <c r="E9" s="67"/>
      <c r="F9" s="68" t="s">
        <v>90</v>
      </c>
      <c r="G9" s="68" t="s">
        <v>287</v>
      </c>
      <c r="H9" s="68" t="s">
        <v>286</v>
      </c>
      <c r="I9" s="69"/>
      <c r="J9" s="69"/>
      <c r="K9" s="69"/>
      <c r="L9" s="69"/>
    </row>
    <row r="10" spans="1:12" ht="15.6">
      <c r="A10" s="144" t="s">
        <v>0</v>
      </c>
      <c r="B10" s="126"/>
      <c r="C10" s="126"/>
      <c r="D10" s="126"/>
      <c r="E10" s="145"/>
      <c r="F10" s="71">
        <f aca="true" t="shared" si="0" ref="F10:H10">SUM(F11:F12)</f>
        <v>1062030</v>
      </c>
      <c r="G10" s="71">
        <f t="shared" si="0"/>
        <v>-59640</v>
      </c>
      <c r="H10" s="71">
        <f t="shared" si="0"/>
        <v>1002390</v>
      </c>
      <c r="I10" s="69"/>
      <c r="J10" s="69"/>
      <c r="K10" s="69"/>
      <c r="L10" s="69"/>
    </row>
    <row r="11" spans="1:12" ht="15.6">
      <c r="A11" s="139" t="s">
        <v>1</v>
      </c>
      <c r="B11" s="134"/>
      <c r="C11" s="134"/>
      <c r="D11" s="134"/>
      <c r="E11" s="124"/>
      <c r="F11" s="72">
        <f>SUM(' Račun prihoda i rashoda'!E11)</f>
        <v>987030</v>
      </c>
      <c r="G11" s="72">
        <f>SUM(' Račun prihoda i rashoda'!F11)</f>
        <v>-34640</v>
      </c>
      <c r="H11" s="72">
        <f>SUM(' Račun prihoda i rashoda'!G11)</f>
        <v>952390</v>
      </c>
      <c r="I11" s="69"/>
      <c r="J11" s="69"/>
      <c r="K11" s="69"/>
      <c r="L11" s="69"/>
    </row>
    <row r="12" spans="1:12" ht="15.6">
      <c r="A12" s="123" t="s">
        <v>2</v>
      </c>
      <c r="B12" s="124"/>
      <c r="C12" s="124"/>
      <c r="D12" s="124"/>
      <c r="E12" s="124"/>
      <c r="F12" s="72">
        <f>SUM(' Račun prihoda i rashoda'!E34)</f>
        <v>75000</v>
      </c>
      <c r="G12" s="72">
        <f>SUM(' Račun prihoda i rashoda'!F34)</f>
        <v>-25000</v>
      </c>
      <c r="H12" s="72">
        <f>SUM(' Račun prihoda i rashoda'!G34)</f>
        <v>50000</v>
      </c>
      <c r="I12" s="69"/>
      <c r="J12" s="69"/>
      <c r="K12" s="69"/>
      <c r="L12" s="69"/>
    </row>
    <row r="13" spans="1:12" ht="15.6">
      <c r="A13" s="73" t="s">
        <v>3</v>
      </c>
      <c r="B13" s="70"/>
      <c r="C13" s="70"/>
      <c r="D13" s="70"/>
      <c r="E13" s="70"/>
      <c r="F13" s="71">
        <f aca="true" t="shared" si="1" ref="F13:H13">SUM(F14:F15)</f>
        <v>1370662</v>
      </c>
      <c r="G13" s="71">
        <f t="shared" si="1"/>
        <v>-460150</v>
      </c>
      <c r="H13" s="71">
        <f t="shared" si="1"/>
        <v>910512</v>
      </c>
      <c r="I13" s="69"/>
      <c r="J13" s="69"/>
      <c r="K13" s="69"/>
      <c r="L13" s="69"/>
    </row>
    <row r="14" spans="1:12" ht="15.6">
      <c r="A14" s="133" t="s">
        <v>4</v>
      </c>
      <c r="B14" s="134"/>
      <c r="C14" s="134"/>
      <c r="D14" s="134"/>
      <c r="E14" s="134"/>
      <c r="F14" s="72">
        <f>SUM(' Račun prihoda i rashoda'!E42)</f>
        <v>527782</v>
      </c>
      <c r="G14" s="72">
        <f>SUM(' Račun prihoda i rashoda'!F42)</f>
        <v>6082</v>
      </c>
      <c r="H14" s="72">
        <f>SUM(' Račun prihoda i rashoda'!G42)</f>
        <v>533864</v>
      </c>
      <c r="I14" s="69"/>
      <c r="J14" s="69"/>
      <c r="K14" s="69"/>
      <c r="L14" s="69"/>
    </row>
    <row r="15" spans="1:12" ht="15.6">
      <c r="A15" s="123" t="s">
        <v>5</v>
      </c>
      <c r="B15" s="124"/>
      <c r="C15" s="124"/>
      <c r="D15" s="124"/>
      <c r="E15" s="124"/>
      <c r="F15" s="72">
        <f>SUM(' Račun prihoda i rashoda'!E72)</f>
        <v>842880</v>
      </c>
      <c r="G15" s="72">
        <f>SUM(' Račun prihoda i rashoda'!F72)</f>
        <v>-466232</v>
      </c>
      <c r="H15" s="72">
        <f>SUM(' Račun prihoda i rashoda'!G72)</f>
        <v>376648</v>
      </c>
      <c r="I15" s="69"/>
      <c r="J15" s="69"/>
      <c r="K15" s="69"/>
      <c r="L15" s="69"/>
    </row>
    <row r="16" spans="1:12" ht="15.6">
      <c r="A16" s="125" t="s">
        <v>6</v>
      </c>
      <c r="B16" s="126"/>
      <c r="C16" s="126"/>
      <c r="D16" s="126"/>
      <c r="E16" s="126"/>
      <c r="F16" s="71">
        <f aca="true" t="shared" si="2" ref="F16:H16">SUM(F10-F13)</f>
        <v>-308632</v>
      </c>
      <c r="G16" s="71">
        <f t="shared" si="2"/>
        <v>400510</v>
      </c>
      <c r="H16" s="71">
        <f t="shared" si="2"/>
        <v>91878</v>
      </c>
      <c r="I16" s="69"/>
      <c r="J16" s="69"/>
      <c r="K16" s="69"/>
      <c r="L16" s="69"/>
    </row>
    <row r="17" spans="1:12" ht="15.6">
      <c r="A17" s="59"/>
      <c r="B17" s="74"/>
      <c r="C17" s="74"/>
      <c r="D17" s="74"/>
      <c r="E17" s="74"/>
      <c r="F17" s="75"/>
      <c r="G17" s="76"/>
      <c r="H17" s="74"/>
      <c r="I17" s="74"/>
      <c r="J17" s="77"/>
      <c r="K17" s="78"/>
      <c r="L17" s="77"/>
    </row>
    <row r="18" spans="1:12" ht="18" customHeight="1">
      <c r="A18" s="135" t="s">
        <v>39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</row>
    <row r="19" spans="1:12" ht="11.25" customHeight="1">
      <c r="A19" s="59"/>
      <c r="B19" s="74"/>
      <c r="C19" s="74"/>
      <c r="D19" s="74"/>
      <c r="E19" s="74"/>
      <c r="F19" s="74"/>
      <c r="G19" s="74"/>
      <c r="H19" s="74"/>
      <c r="I19" s="74"/>
      <c r="J19" s="77"/>
      <c r="K19" s="77"/>
      <c r="L19" s="77"/>
    </row>
    <row r="20" spans="1:12" ht="15.6">
      <c r="A20" s="64"/>
      <c r="B20" s="65"/>
      <c r="C20" s="65"/>
      <c r="D20" s="66"/>
      <c r="E20" s="67"/>
      <c r="F20" s="68" t="s">
        <v>90</v>
      </c>
      <c r="G20" s="68" t="s">
        <v>287</v>
      </c>
      <c r="H20" s="68" t="s">
        <v>286</v>
      </c>
      <c r="I20" s="69"/>
      <c r="J20" s="69"/>
      <c r="K20" s="69"/>
      <c r="L20" s="69"/>
    </row>
    <row r="21" spans="1:12" ht="15.75" customHeight="1">
      <c r="A21" s="139" t="s">
        <v>8</v>
      </c>
      <c r="B21" s="140"/>
      <c r="C21" s="140"/>
      <c r="D21" s="140"/>
      <c r="E21" s="141"/>
      <c r="F21" s="72">
        <f>SUM('Račun financiranja'!E6)</f>
        <v>17000</v>
      </c>
      <c r="G21" s="72">
        <f>SUM('Račun financiranja'!F6)</f>
        <v>-2000</v>
      </c>
      <c r="H21" s="72">
        <f>SUM('Račun financiranja'!G6)</f>
        <v>15000</v>
      </c>
      <c r="I21" s="69"/>
      <c r="J21" s="79"/>
      <c r="K21" s="79"/>
      <c r="L21" s="69"/>
    </row>
    <row r="22" spans="1:12" ht="15.6">
      <c r="A22" s="139" t="s">
        <v>9</v>
      </c>
      <c r="B22" s="134"/>
      <c r="C22" s="134"/>
      <c r="D22" s="134"/>
      <c r="E22" s="134"/>
      <c r="F22" s="72">
        <f>SUM('Račun financiranja'!E11)</f>
        <v>15000</v>
      </c>
      <c r="G22" s="72">
        <f>SUM('Račun financiranja'!F11)</f>
        <v>0</v>
      </c>
      <c r="H22" s="72">
        <f>SUM('Račun financiranja'!G11)</f>
        <v>15000</v>
      </c>
      <c r="I22" s="69"/>
      <c r="J22" s="79"/>
      <c r="K22" s="79"/>
      <c r="L22" s="69"/>
    </row>
    <row r="23" spans="1:12" ht="15.6">
      <c r="A23" s="125" t="s">
        <v>10</v>
      </c>
      <c r="B23" s="126"/>
      <c r="C23" s="126"/>
      <c r="D23" s="126"/>
      <c r="E23" s="126"/>
      <c r="F23" s="71">
        <f>(F21-F22)+F28+F29</f>
        <v>308895</v>
      </c>
      <c r="G23" s="71">
        <f>(G21-G22)+G28+G29</f>
        <v>-134300</v>
      </c>
      <c r="H23" s="71">
        <f>(H21-H22)+H28+H29</f>
        <v>-87058</v>
      </c>
      <c r="I23" s="69"/>
      <c r="J23" s="79"/>
      <c r="K23" s="79"/>
      <c r="L23" s="69"/>
    </row>
    <row r="24" spans="1:15" ht="15.6">
      <c r="A24" s="80"/>
      <c r="B24" s="74"/>
      <c r="C24" s="74"/>
      <c r="D24" s="74"/>
      <c r="E24" s="76"/>
      <c r="F24" s="74"/>
      <c r="G24" s="74"/>
      <c r="H24" s="74"/>
      <c r="I24" s="74"/>
      <c r="J24" s="77"/>
      <c r="K24" s="77"/>
      <c r="L24" s="77"/>
      <c r="N24" s="24"/>
      <c r="O24" s="24"/>
    </row>
    <row r="25" spans="1:15" ht="18" customHeight="1">
      <c r="A25" s="135" t="s">
        <v>44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N25" s="24"/>
      <c r="O25" s="24"/>
    </row>
    <row r="26" spans="1:15" ht="9.75" customHeight="1">
      <c r="A26" s="80"/>
      <c r="B26" s="74"/>
      <c r="C26" s="74"/>
      <c r="D26" s="74"/>
      <c r="E26" s="74"/>
      <c r="F26" s="74"/>
      <c r="G26" s="74"/>
      <c r="H26" s="74"/>
      <c r="I26" s="74"/>
      <c r="J26" s="77"/>
      <c r="K26" s="77"/>
      <c r="L26" s="77"/>
      <c r="N26" s="24"/>
      <c r="O26" s="24"/>
    </row>
    <row r="27" spans="1:12" ht="15.6">
      <c r="A27" s="64"/>
      <c r="B27" s="65"/>
      <c r="C27" s="65"/>
      <c r="D27" s="66"/>
      <c r="E27" s="67"/>
      <c r="F27" s="68" t="s">
        <v>90</v>
      </c>
      <c r="G27" s="68" t="s">
        <v>287</v>
      </c>
      <c r="H27" s="68" t="s">
        <v>286</v>
      </c>
      <c r="I27" s="69"/>
      <c r="J27" s="79"/>
      <c r="K27" s="79"/>
      <c r="L27" s="69"/>
    </row>
    <row r="28" spans="1:12" ht="31.5" customHeight="1">
      <c r="A28" s="127" t="s">
        <v>42</v>
      </c>
      <c r="B28" s="128"/>
      <c r="C28" s="128"/>
      <c r="D28" s="128"/>
      <c r="E28" s="129"/>
      <c r="F28" s="81">
        <v>87537</v>
      </c>
      <c r="G28" s="81">
        <v>-219358</v>
      </c>
      <c r="H28" s="82">
        <v>-87058</v>
      </c>
      <c r="I28" s="69"/>
      <c r="J28" s="69"/>
      <c r="K28" s="69"/>
      <c r="L28" s="69"/>
    </row>
    <row r="29" spans="1:12" ht="30" customHeight="1">
      <c r="A29" s="130" t="s">
        <v>7</v>
      </c>
      <c r="B29" s="131"/>
      <c r="C29" s="131"/>
      <c r="D29" s="131"/>
      <c r="E29" s="132"/>
      <c r="F29" s="83">
        <v>219358</v>
      </c>
      <c r="G29" s="83">
        <v>87058</v>
      </c>
      <c r="H29" s="84">
        <v>0</v>
      </c>
      <c r="I29" s="69"/>
      <c r="J29" s="69"/>
      <c r="K29" s="69"/>
      <c r="L29" s="69"/>
    </row>
    <row r="30" spans="1:12" ht="15.6">
      <c r="A30" s="69"/>
      <c r="B30" s="69"/>
      <c r="C30" s="69"/>
      <c r="D30" s="69"/>
      <c r="E30" s="69"/>
      <c r="F30" s="79"/>
      <c r="G30" s="79"/>
      <c r="H30" s="79"/>
      <c r="I30" s="69"/>
      <c r="J30" s="69"/>
      <c r="K30" s="69"/>
      <c r="L30" s="69"/>
    </row>
    <row r="31" spans="1:12" ht="15.6">
      <c r="A31" s="69"/>
      <c r="B31" s="69"/>
      <c r="C31" s="69"/>
      <c r="D31" s="69"/>
      <c r="E31" s="69"/>
      <c r="F31" s="79"/>
      <c r="G31" s="79"/>
      <c r="H31" s="79"/>
      <c r="I31" s="69"/>
      <c r="J31" s="69"/>
      <c r="K31" s="69"/>
      <c r="L31" s="69"/>
    </row>
    <row r="32" spans="1:12" ht="15.6">
      <c r="A32" s="133" t="s">
        <v>11</v>
      </c>
      <c r="B32" s="134"/>
      <c r="C32" s="134"/>
      <c r="D32" s="134"/>
      <c r="E32" s="134"/>
      <c r="F32" s="72">
        <f>SUM(F16+F23)</f>
        <v>263</v>
      </c>
      <c r="G32" s="72">
        <f>SUM(G16+G23)</f>
        <v>266210</v>
      </c>
      <c r="H32" s="72">
        <f>SUM(H16+H23)</f>
        <v>4820</v>
      </c>
      <c r="I32" s="69"/>
      <c r="J32" s="69"/>
      <c r="K32" s="69"/>
      <c r="L32" s="69"/>
    </row>
    <row r="33" spans="1:12" ht="11.25" customHeight="1">
      <c r="A33" s="25"/>
      <c r="B33" s="26"/>
      <c r="C33" s="26"/>
      <c r="D33" s="26"/>
      <c r="E33" s="26"/>
      <c r="F33" s="27"/>
      <c r="G33" s="27"/>
      <c r="H33" s="27"/>
      <c r="I33" s="27"/>
      <c r="J33" s="27"/>
      <c r="K33" s="27"/>
      <c r="L33" s="27"/>
    </row>
    <row r="34" ht="8.25" customHeight="1"/>
    <row r="35" spans="1:12" ht="29.25" customHeight="1">
      <c r="A35" s="137" t="s">
        <v>41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</row>
  </sheetData>
  <mergeCells count="22">
    <mergeCell ref="A1:L1"/>
    <mergeCell ref="A4:L4"/>
    <mergeCell ref="A10:E10"/>
    <mergeCell ref="A11:E11"/>
    <mergeCell ref="A12:E12"/>
    <mergeCell ref="A7:L7"/>
    <mergeCell ref="A6:L6"/>
    <mergeCell ref="A2:L2"/>
    <mergeCell ref="A3:L3"/>
    <mergeCell ref="A5:L5"/>
    <mergeCell ref="A35:L35"/>
    <mergeCell ref="A32:E32"/>
    <mergeCell ref="A21:E21"/>
    <mergeCell ref="A22:E22"/>
    <mergeCell ref="A23:E23"/>
    <mergeCell ref="A15:E15"/>
    <mergeCell ref="A16:E16"/>
    <mergeCell ref="A28:E28"/>
    <mergeCell ref="A29:E29"/>
    <mergeCell ref="A14:E14"/>
    <mergeCell ref="A18:L18"/>
    <mergeCell ref="A25: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0"/>
  <sheetViews>
    <sheetView tabSelected="1" workbookViewId="0" topLeftCell="A7">
      <selection activeCell="H10" sqref="H10:H84"/>
    </sheetView>
  </sheetViews>
  <sheetFormatPr defaultColWidth="9.140625" defaultRowHeight="15"/>
  <cols>
    <col min="1" max="1" width="4.8515625" style="0" customWidth="1"/>
    <col min="2" max="2" width="6.140625" style="0" customWidth="1"/>
    <col min="3" max="3" width="6.8515625" style="0" bestFit="1" customWidth="1"/>
    <col min="4" max="4" width="41.421875" style="0" customWidth="1"/>
    <col min="5" max="5" width="21.00390625" style="0" customWidth="1"/>
    <col min="6" max="6" width="21.28125" style="0" customWidth="1"/>
    <col min="7" max="7" width="22.57421875" style="0" customWidth="1"/>
    <col min="8" max="8" width="12.57421875" style="0" customWidth="1"/>
    <col min="10" max="10" width="10.140625" style="0" bestFit="1" customWidth="1"/>
    <col min="11" max="11" width="14.8515625" style="0" customWidth="1"/>
    <col min="12" max="12" width="10.140625" style="0" bestFit="1" customWidth="1"/>
    <col min="14" max="14" width="11.7109375" style="0" bestFit="1" customWidth="1"/>
  </cols>
  <sheetData>
    <row r="1" spans="1:8" ht="18">
      <c r="A1" s="149" t="s">
        <v>31</v>
      </c>
      <c r="B1" s="149"/>
      <c r="C1" s="149"/>
      <c r="D1" s="149"/>
      <c r="E1" s="149"/>
      <c r="F1" s="151"/>
      <c r="G1" s="151"/>
      <c r="H1" s="88"/>
    </row>
    <row r="2" spans="1:8" ht="9.75" customHeight="1">
      <c r="A2" s="3"/>
      <c r="B2" s="3"/>
      <c r="C2" s="3"/>
      <c r="D2" s="3"/>
      <c r="E2" s="3"/>
      <c r="F2" s="87"/>
      <c r="G2" s="87"/>
      <c r="H2" s="88"/>
    </row>
    <row r="3" spans="1:8" ht="18" customHeight="1">
      <c r="A3" s="149" t="s">
        <v>13</v>
      </c>
      <c r="B3" s="152"/>
      <c r="C3" s="152"/>
      <c r="D3" s="152"/>
      <c r="E3" s="152"/>
      <c r="F3" s="152"/>
      <c r="G3" s="152"/>
      <c r="H3" s="88"/>
    </row>
    <row r="4" spans="1:8" ht="9.75" customHeight="1">
      <c r="A4" s="3"/>
      <c r="B4" s="3"/>
      <c r="C4" s="3"/>
      <c r="D4" s="3"/>
      <c r="E4" s="3"/>
      <c r="F4" s="87"/>
      <c r="G4" s="87"/>
      <c r="H4" s="88"/>
    </row>
    <row r="5" spans="1:8" ht="20.1" customHeight="1">
      <c r="A5" s="88"/>
      <c r="B5" s="88"/>
      <c r="C5" s="88"/>
      <c r="D5" s="88"/>
      <c r="E5" s="88"/>
      <c r="F5" s="88"/>
      <c r="G5" s="88"/>
      <c r="H5" s="88"/>
    </row>
    <row r="6" spans="1:8" ht="47.25" customHeight="1">
      <c r="A6" s="156" t="s">
        <v>290</v>
      </c>
      <c r="B6" s="156"/>
      <c r="C6" s="156"/>
      <c r="D6" s="156"/>
      <c r="E6" s="156"/>
      <c r="F6" s="156"/>
      <c r="G6" s="156"/>
      <c r="H6" s="88"/>
    </row>
    <row r="7" spans="1:8" ht="15.75" customHeight="1">
      <c r="A7" s="149"/>
      <c r="B7" s="149"/>
      <c r="C7" s="149"/>
      <c r="D7" s="149"/>
      <c r="E7" s="149"/>
      <c r="F7" s="149"/>
      <c r="G7" s="149"/>
      <c r="H7" s="88"/>
    </row>
    <row r="8" spans="1:8" ht="18">
      <c r="A8" s="88"/>
      <c r="B8" s="88"/>
      <c r="C8" s="88"/>
      <c r="D8" s="88"/>
      <c r="E8" s="88"/>
      <c r="F8" s="88"/>
      <c r="G8" s="88"/>
      <c r="H8" s="88"/>
    </row>
    <row r="9" spans="1:8" ht="11.25" customHeight="1">
      <c r="A9" s="3"/>
      <c r="B9" s="3"/>
      <c r="C9" s="3"/>
      <c r="D9" s="3"/>
      <c r="E9" s="3"/>
      <c r="F9" s="87"/>
      <c r="G9" s="87"/>
      <c r="H9" s="88"/>
    </row>
    <row r="10" spans="1:8" ht="45" customHeight="1">
      <c r="A10" s="89" t="s">
        <v>14</v>
      </c>
      <c r="B10" s="89" t="s">
        <v>15</v>
      </c>
      <c r="C10" s="89" t="s">
        <v>16</v>
      </c>
      <c r="D10" s="89" t="s">
        <v>12</v>
      </c>
      <c r="E10" s="89" t="s">
        <v>46</v>
      </c>
      <c r="F10" s="89" t="s">
        <v>282</v>
      </c>
      <c r="G10" s="89" t="s">
        <v>284</v>
      </c>
      <c r="H10" s="89" t="s">
        <v>283</v>
      </c>
    </row>
    <row r="11" spans="1:8" ht="15.75" customHeight="1">
      <c r="A11" s="90">
        <v>6</v>
      </c>
      <c r="B11" s="90"/>
      <c r="C11" s="90"/>
      <c r="D11" s="90" t="s">
        <v>17</v>
      </c>
      <c r="E11" s="91">
        <f aca="true" t="shared" si="0" ref="E11:G11">SUM(E12+E14+E24+E26+E29+E32)</f>
        <v>987030</v>
      </c>
      <c r="F11" s="91">
        <f aca="true" t="shared" si="1" ref="F11:F17">G11-E11</f>
        <v>-34640</v>
      </c>
      <c r="G11" s="91">
        <f t="shared" si="0"/>
        <v>952390</v>
      </c>
      <c r="H11" s="92">
        <f>G11/E11*100</f>
        <v>96.49048154564704</v>
      </c>
    </row>
    <row r="12" spans="1:14" s="23" customFormat="1" ht="15.75" customHeight="1">
      <c r="A12" s="93"/>
      <c r="B12" s="93">
        <v>61</v>
      </c>
      <c r="C12" s="93"/>
      <c r="D12" s="93" t="s">
        <v>18</v>
      </c>
      <c r="E12" s="94">
        <f aca="true" t="shared" si="2" ref="E12:G12">SUM(E13)</f>
        <v>124500</v>
      </c>
      <c r="F12" s="94">
        <f t="shared" si="1"/>
        <v>70000</v>
      </c>
      <c r="G12" s="94">
        <f t="shared" si="2"/>
        <v>194500</v>
      </c>
      <c r="H12" s="92">
        <f aca="true" t="shared" si="3" ref="H12:H37">G12/E12*100</f>
        <v>156.2248995983936</v>
      </c>
      <c r="J12" s="61"/>
      <c r="K12" s="61"/>
      <c r="L12" s="61"/>
      <c r="M12" s="61"/>
      <c r="N12" s="61"/>
    </row>
    <row r="13" spans="1:14" ht="18">
      <c r="A13" s="95"/>
      <c r="B13" s="95"/>
      <c r="C13" s="96">
        <v>11</v>
      </c>
      <c r="D13" s="96" t="s">
        <v>19</v>
      </c>
      <c r="E13" s="97">
        <v>124500</v>
      </c>
      <c r="F13" s="94">
        <f t="shared" si="1"/>
        <v>70000</v>
      </c>
      <c r="G13" s="97">
        <v>194500</v>
      </c>
      <c r="H13" s="92">
        <f t="shared" si="3"/>
        <v>156.2248995983936</v>
      </c>
      <c r="J13" s="24"/>
      <c r="K13" s="24"/>
      <c r="L13" s="24"/>
      <c r="M13" s="24"/>
      <c r="N13" s="24"/>
    </row>
    <row r="14" spans="1:14" s="23" customFormat="1" ht="34.8">
      <c r="A14" s="98"/>
      <c r="B14" s="98">
        <v>63</v>
      </c>
      <c r="C14" s="99"/>
      <c r="D14" s="100" t="s">
        <v>47</v>
      </c>
      <c r="E14" s="101">
        <f aca="true" t="shared" si="4" ref="E14:G14">SUM(E15:E21)</f>
        <v>670100</v>
      </c>
      <c r="F14" s="101">
        <f t="shared" si="1"/>
        <v>-83367</v>
      </c>
      <c r="G14" s="101">
        <f t="shared" si="4"/>
        <v>586733</v>
      </c>
      <c r="H14" s="92">
        <f t="shared" si="3"/>
        <v>87.55902104163557</v>
      </c>
      <c r="J14" s="61"/>
      <c r="K14" s="61"/>
      <c r="L14" s="61"/>
      <c r="M14" s="61"/>
      <c r="N14" s="61"/>
    </row>
    <row r="15" spans="1:14" ht="18">
      <c r="A15" s="95"/>
      <c r="B15" s="95"/>
      <c r="C15" s="96">
        <v>12</v>
      </c>
      <c r="D15" s="102" t="s">
        <v>48</v>
      </c>
      <c r="E15" s="97">
        <v>6864</v>
      </c>
      <c r="F15" s="97">
        <f t="shared" si="1"/>
        <v>-6864</v>
      </c>
      <c r="G15" s="97">
        <v>0</v>
      </c>
      <c r="H15" s="92">
        <f t="shared" si="3"/>
        <v>0</v>
      </c>
      <c r="J15" s="24"/>
      <c r="K15" s="24"/>
      <c r="L15" s="24"/>
      <c r="M15" s="24"/>
      <c r="N15" s="24"/>
    </row>
    <row r="16" spans="1:14" ht="18">
      <c r="A16" s="95"/>
      <c r="B16" s="95"/>
      <c r="C16" s="96">
        <v>51</v>
      </c>
      <c r="D16" s="102" t="s">
        <v>49</v>
      </c>
      <c r="E16" s="97">
        <v>631186</v>
      </c>
      <c r="F16" s="97">
        <f t="shared" si="1"/>
        <v>-51128</v>
      </c>
      <c r="G16" s="97">
        <v>580058</v>
      </c>
      <c r="H16" s="92">
        <f t="shared" si="3"/>
        <v>91.89969359269692</v>
      </c>
      <c r="J16" s="24"/>
      <c r="K16" s="24"/>
      <c r="L16" s="24"/>
      <c r="M16" s="24"/>
      <c r="N16" s="24"/>
    </row>
    <row r="17" spans="1:14" ht="18">
      <c r="A17" s="95"/>
      <c r="B17" s="95"/>
      <c r="C17" s="96">
        <v>52</v>
      </c>
      <c r="D17" s="102" t="s">
        <v>50</v>
      </c>
      <c r="E17" s="97">
        <f>2000+270+1350</f>
        <v>3620</v>
      </c>
      <c r="F17" s="97">
        <f t="shared" si="1"/>
        <v>3055</v>
      </c>
      <c r="G17" s="97">
        <v>6675</v>
      </c>
      <c r="H17" s="92">
        <f t="shared" si="3"/>
        <v>184.39226519337018</v>
      </c>
      <c r="J17" s="24"/>
      <c r="K17" s="24"/>
      <c r="L17" s="24"/>
      <c r="M17" s="24"/>
      <c r="N17" s="24"/>
    </row>
    <row r="18" spans="1:14" ht="18">
      <c r="A18" s="95"/>
      <c r="B18" s="95"/>
      <c r="C18" s="96">
        <v>53</v>
      </c>
      <c r="D18" s="102" t="s">
        <v>51</v>
      </c>
      <c r="E18" s="97">
        <v>0</v>
      </c>
      <c r="F18" s="97">
        <v>0</v>
      </c>
      <c r="G18" s="97">
        <v>0</v>
      </c>
      <c r="H18" s="92" t="e">
        <f t="shared" si="3"/>
        <v>#DIV/0!</v>
      </c>
      <c r="J18" s="24"/>
      <c r="K18" s="24"/>
      <c r="L18" s="24"/>
      <c r="M18" s="24"/>
      <c r="N18" s="24"/>
    </row>
    <row r="19" spans="1:14" ht="18">
      <c r="A19" s="95"/>
      <c r="B19" s="95"/>
      <c r="C19" s="96">
        <v>54</v>
      </c>
      <c r="D19" s="102" t="s">
        <v>52</v>
      </c>
      <c r="E19" s="97">
        <v>0</v>
      </c>
      <c r="F19" s="97">
        <v>0</v>
      </c>
      <c r="G19" s="97">
        <v>0</v>
      </c>
      <c r="H19" s="92" t="e">
        <f t="shared" si="3"/>
        <v>#DIV/0!</v>
      </c>
      <c r="J19" s="24"/>
      <c r="K19" s="24"/>
      <c r="L19" s="24"/>
      <c r="M19" s="24"/>
      <c r="N19" s="24"/>
    </row>
    <row r="20" spans="1:14" ht="18">
      <c r="A20" s="95"/>
      <c r="B20" s="95"/>
      <c r="C20" s="96">
        <v>55</v>
      </c>
      <c r="D20" s="102" t="s">
        <v>53</v>
      </c>
      <c r="E20" s="97">
        <v>0</v>
      </c>
      <c r="F20" s="97">
        <v>0</v>
      </c>
      <c r="G20" s="97">
        <v>0</v>
      </c>
      <c r="H20" s="92" t="e">
        <f t="shared" si="3"/>
        <v>#DIV/0!</v>
      </c>
      <c r="J20" s="24"/>
      <c r="K20" s="24"/>
      <c r="L20" s="24"/>
      <c r="M20" s="24"/>
      <c r="N20" s="24"/>
    </row>
    <row r="21" spans="1:14" ht="18">
      <c r="A21" s="95"/>
      <c r="B21" s="95"/>
      <c r="C21" s="99">
        <v>56</v>
      </c>
      <c r="D21" s="100" t="s">
        <v>54</v>
      </c>
      <c r="E21" s="101">
        <f aca="true" t="shared" si="5" ref="E21:G21">SUM(E22:E23)</f>
        <v>28430</v>
      </c>
      <c r="F21" s="101">
        <f t="shared" si="5"/>
        <v>-28430</v>
      </c>
      <c r="G21" s="101">
        <f t="shared" si="5"/>
        <v>0</v>
      </c>
      <c r="H21" s="92">
        <f t="shared" si="3"/>
        <v>0</v>
      </c>
      <c r="J21" s="24"/>
      <c r="K21" s="24"/>
      <c r="L21" s="24"/>
      <c r="M21" s="24"/>
      <c r="N21" s="24"/>
    </row>
    <row r="22" spans="1:14" ht="18">
      <c r="A22" s="95"/>
      <c r="B22" s="95"/>
      <c r="C22" s="96">
        <v>563</v>
      </c>
      <c r="D22" s="102" t="s">
        <v>85</v>
      </c>
      <c r="E22" s="103">
        <v>0</v>
      </c>
      <c r="F22" s="103">
        <f>G22-E22</f>
        <v>0</v>
      </c>
      <c r="G22" s="103">
        <v>0</v>
      </c>
      <c r="H22" s="92" t="e">
        <f t="shared" si="3"/>
        <v>#DIV/0!</v>
      </c>
      <c r="J22" s="24"/>
      <c r="K22" s="24"/>
      <c r="L22" s="24"/>
      <c r="M22" s="24"/>
      <c r="N22" s="24"/>
    </row>
    <row r="23" spans="1:14" ht="36">
      <c r="A23" s="95"/>
      <c r="B23" s="95"/>
      <c r="C23" s="96">
        <v>565</v>
      </c>
      <c r="D23" s="102" t="s">
        <v>82</v>
      </c>
      <c r="E23" s="97">
        <v>28430</v>
      </c>
      <c r="F23" s="97">
        <f>G23-E23</f>
        <v>-28430</v>
      </c>
      <c r="G23" s="97">
        <v>0</v>
      </c>
      <c r="H23" s="92">
        <f t="shared" si="3"/>
        <v>0</v>
      </c>
      <c r="J23" s="24"/>
      <c r="K23" s="24"/>
      <c r="L23" s="24"/>
      <c r="M23" s="24"/>
      <c r="N23" s="24"/>
    </row>
    <row r="24" spans="1:14" s="23" customFormat="1" ht="18">
      <c r="A24" s="98"/>
      <c r="B24" s="93">
        <v>64</v>
      </c>
      <c r="C24" s="93"/>
      <c r="D24" s="93" t="s">
        <v>45</v>
      </c>
      <c r="E24" s="94">
        <f aca="true" t="shared" si="6" ref="E24">SUM(E25)</f>
        <v>61000</v>
      </c>
      <c r="F24" s="94">
        <f>G24-E24</f>
        <v>-9900</v>
      </c>
      <c r="G24" s="94">
        <v>51100</v>
      </c>
      <c r="H24" s="92">
        <f t="shared" si="3"/>
        <v>83.77049180327869</v>
      </c>
      <c r="J24" s="61"/>
      <c r="K24" s="61"/>
      <c r="L24" s="61"/>
      <c r="M24" s="61"/>
      <c r="N24" s="61"/>
    </row>
    <row r="25" spans="1:14" ht="18">
      <c r="A25" s="95"/>
      <c r="B25" s="95"/>
      <c r="C25" s="96">
        <v>11</v>
      </c>
      <c r="D25" s="96" t="s">
        <v>19</v>
      </c>
      <c r="E25" s="97">
        <v>61000</v>
      </c>
      <c r="F25" s="97">
        <f>G25-E25</f>
        <v>-9900</v>
      </c>
      <c r="G25" s="97">
        <v>51100</v>
      </c>
      <c r="H25" s="92">
        <f t="shared" si="3"/>
        <v>83.77049180327869</v>
      </c>
      <c r="J25" s="24"/>
      <c r="K25" s="24"/>
      <c r="L25" s="24"/>
      <c r="M25" s="24"/>
      <c r="N25" s="24"/>
    </row>
    <row r="26" spans="1:14" s="23" customFormat="1" ht="52.2">
      <c r="A26" s="98"/>
      <c r="B26" s="98">
        <v>65</v>
      </c>
      <c r="C26" s="99"/>
      <c r="D26" s="100" t="s">
        <v>84</v>
      </c>
      <c r="E26" s="101">
        <f aca="true" t="shared" si="7" ref="E26:G26">SUM(E27:E28)</f>
        <v>112630</v>
      </c>
      <c r="F26" s="101">
        <f t="shared" si="7"/>
        <v>-8455</v>
      </c>
      <c r="G26" s="101">
        <f t="shared" si="7"/>
        <v>104175</v>
      </c>
      <c r="H26" s="92">
        <f t="shared" si="3"/>
        <v>92.49311906241677</v>
      </c>
      <c r="J26" s="61"/>
      <c r="K26" s="61"/>
      <c r="L26" s="61"/>
      <c r="M26" s="61"/>
      <c r="N26" s="61"/>
    </row>
    <row r="27" spans="1:14" ht="18">
      <c r="A27" s="95"/>
      <c r="B27" s="95"/>
      <c r="C27" s="96">
        <v>11</v>
      </c>
      <c r="D27" s="96" t="s">
        <v>19</v>
      </c>
      <c r="E27" s="97">
        <f>21250+55400</f>
        <v>76650</v>
      </c>
      <c r="F27" s="97">
        <f>G27-E27</f>
        <v>4370</v>
      </c>
      <c r="G27" s="97">
        <v>81020</v>
      </c>
      <c r="H27" s="92">
        <f t="shared" si="3"/>
        <v>105.70123939986954</v>
      </c>
      <c r="J27" s="24"/>
      <c r="K27" s="24"/>
      <c r="L27" s="24"/>
      <c r="M27" s="24"/>
      <c r="N27" s="24"/>
    </row>
    <row r="28" spans="1:19" ht="36">
      <c r="A28" s="95"/>
      <c r="B28" s="95"/>
      <c r="C28" s="96">
        <v>41</v>
      </c>
      <c r="D28" s="102" t="s">
        <v>83</v>
      </c>
      <c r="E28" s="97">
        <v>35980</v>
      </c>
      <c r="F28" s="97">
        <f>G28-E28</f>
        <v>-12825</v>
      </c>
      <c r="G28" s="97">
        <v>23155</v>
      </c>
      <c r="H28" s="92">
        <f>G28/E28*100</f>
        <v>64.35519733185103</v>
      </c>
      <c r="J28" s="24"/>
      <c r="K28" s="24"/>
      <c r="L28" s="24"/>
      <c r="M28" s="24"/>
      <c r="N28" s="24"/>
      <c r="P28" s="23"/>
      <c r="S28" s="23"/>
    </row>
    <row r="29" spans="1:14" s="23" customFormat="1" ht="52.2">
      <c r="A29" s="98"/>
      <c r="B29" s="98">
        <v>66</v>
      </c>
      <c r="C29" s="99"/>
      <c r="D29" s="100" t="s">
        <v>86</v>
      </c>
      <c r="E29" s="101">
        <f aca="true" t="shared" si="8" ref="E29:G29">SUM(E30:E31)</f>
        <v>12600</v>
      </c>
      <c r="F29" s="101">
        <f t="shared" si="8"/>
        <v>-2918</v>
      </c>
      <c r="G29" s="101">
        <f t="shared" si="8"/>
        <v>9682</v>
      </c>
      <c r="H29" s="92">
        <f t="shared" si="3"/>
        <v>76.84126984126985</v>
      </c>
      <c r="J29" s="61"/>
      <c r="K29" s="61"/>
      <c r="L29" s="61"/>
      <c r="M29" s="61"/>
      <c r="N29" s="61"/>
    </row>
    <row r="30" spans="1:14" ht="18">
      <c r="A30" s="95"/>
      <c r="B30" s="95"/>
      <c r="C30" s="96">
        <v>31</v>
      </c>
      <c r="D30" s="102" t="s">
        <v>38</v>
      </c>
      <c r="E30" s="97">
        <v>12600</v>
      </c>
      <c r="F30" s="97">
        <f>G30-E30</f>
        <v>-2918</v>
      </c>
      <c r="G30" s="97">
        <v>9682</v>
      </c>
      <c r="H30" s="92">
        <f t="shared" si="3"/>
        <v>76.84126984126985</v>
      </c>
      <c r="J30" s="24"/>
      <c r="K30" s="24"/>
      <c r="L30" s="24"/>
      <c r="M30" s="24"/>
      <c r="N30" s="24"/>
    </row>
    <row r="31" spans="1:16" ht="18">
      <c r="A31" s="95"/>
      <c r="B31" s="95"/>
      <c r="C31" s="96">
        <v>61</v>
      </c>
      <c r="D31" s="102" t="s">
        <v>87</v>
      </c>
      <c r="E31" s="97">
        <v>0</v>
      </c>
      <c r="F31" s="97">
        <v>0</v>
      </c>
      <c r="G31" s="97">
        <v>0</v>
      </c>
      <c r="H31" s="92" t="e">
        <f t="shared" si="3"/>
        <v>#DIV/0!</v>
      </c>
      <c r="J31" s="24"/>
      <c r="K31" s="24"/>
      <c r="L31" s="24"/>
      <c r="M31" s="24"/>
      <c r="N31" s="24"/>
      <c r="P31" s="23"/>
    </row>
    <row r="32" spans="1:14" s="23" customFormat="1" ht="34.8">
      <c r="A32" s="98"/>
      <c r="B32" s="98">
        <v>68</v>
      </c>
      <c r="C32" s="99"/>
      <c r="D32" s="100" t="s">
        <v>88</v>
      </c>
      <c r="E32" s="101">
        <f>SUM(E33)</f>
        <v>6200</v>
      </c>
      <c r="F32" s="101">
        <f>SUM(F33)</f>
        <v>0</v>
      </c>
      <c r="G32" s="101">
        <f>SUM(G33)</f>
        <v>6200</v>
      </c>
      <c r="H32" s="92">
        <f t="shared" si="3"/>
        <v>100</v>
      </c>
      <c r="J32" s="61"/>
      <c r="K32" s="61"/>
      <c r="L32" s="61"/>
      <c r="M32" s="61"/>
      <c r="N32" s="61"/>
    </row>
    <row r="33" spans="1:14" ht="18">
      <c r="A33" s="95"/>
      <c r="B33" s="95"/>
      <c r="C33" s="96">
        <v>11</v>
      </c>
      <c r="D33" s="102" t="s">
        <v>19</v>
      </c>
      <c r="E33" s="97">
        <v>6200</v>
      </c>
      <c r="F33" s="97">
        <f>G33-E33</f>
        <v>0</v>
      </c>
      <c r="G33" s="97">
        <v>6200</v>
      </c>
      <c r="H33" s="92">
        <f t="shared" si="3"/>
        <v>100</v>
      </c>
      <c r="J33" s="24"/>
      <c r="K33" s="24"/>
      <c r="L33" s="24"/>
      <c r="M33" s="24"/>
      <c r="N33" s="24"/>
    </row>
    <row r="34" spans="1:14" ht="34.8">
      <c r="A34" s="104">
        <v>7</v>
      </c>
      <c r="B34" s="104"/>
      <c r="C34" s="104"/>
      <c r="D34" s="105" t="s">
        <v>20</v>
      </c>
      <c r="E34" s="91">
        <f aca="true" t="shared" si="9" ref="E34:G34">SUM(E35)</f>
        <v>75000</v>
      </c>
      <c r="F34" s="91">
        <f t="shared" si="9"/>
        <v>-25000</v>
      </c>
      <c r="G34" s="91">
        <f t="shared" si="9"/>
        <v>50000</v>
      </c>
      <c r="H34" s="92">
        <f t="shared" si="3"/>
        <v>66.66666666666666</v>
      </c>
      <c r="J34" s="24"/>
      <c r="K34" s="24"/>
      <c r="L34" s="24"/>
      <c r="M34" s="24"/>
      <c r="N34" s="24"/>
    </row>
    <row r="35" spans="1:14" s="23" customFormat="1" ht="52.2">
      <c r="A35" s="93"/>
      <c r="B35" s="93">
        <v>71</v>
      </c>
      <c r="C35" s="93"/>
      <c r="D35" s="106" t="s">
        <v>21</v>
      </c>
      <c r="E35" s="94">
        <f aca="true" t="shared" si="10" ref="E35:G35">SUM(E36)</f>
        <v>75000</v>
      </c>
      <c r="F35" s="94">
        <f t="shared" si="10"/>
        <v>-25000</v>
      </c>
      <c r="G35" s="94">
        <f t="shared" si="10"/>
        <v>50000</v>
      </c>
      <c r="H35" s="92">
        <f t="shared" si="3"/>
        <v>66.66666666666666</v>
      </c>
      <c r="J35" s="61"/>
      <c r="K35" s="61"/>
      <c r="L35" s="61"/>
      <c r="M35" s="61"/>
      <c r="N35" s="61"/>
    </row>
    <row r="36" spans="1:14" ht="54">
      <c r="A36" s="107"/>
      <c r="B36" s="107"/>
      <c r="C36" s="96">
        <v>71</v>
      </c>
      <c r="D36" s="102" t="s">
        <v>285</v>
      </c>
      <c r="E36" s="97">
        <v>75000</v>
      </c>
      <c r="F36" s="97">
        <f>G36-E36</f>
        <v>-25000</v>
      </c>
      <c r="G36" s="108">
        <v>50000</v>
      </c>
      <c r="H36" s="92">
        <f t="shared" si="3"/>
        <v>66.66666666666666</v>
      </c>
      <c r="J36" s="24"/>
      <c r="K36" s="24"/>
      <c r="L36" s="24"/>
      <c r="M36" s="24"/>
      <c r="N36" s="24"/>
    </row>
    <row r="37" spans="1:14" ht="18">
      <c r="A37" s="153" t="s">
        <v>91</v>
      </c>
      <c r="B37" s="154"/>
      <c r="C37" s="154"/>
      <c r="D37" s="155"/>
      <c r="E37" s="109">
        <f>SUM(E11+E34)</f>
        <v>1062030</v>
      </c>
      <c r="F37" s="109">
        <f>SUM(F11+F34)</f>
        <v>-59640</v>
      </c>
      <c r="G37" s="109">
        <f>SUM(G11+G34)</f>
        <v>1002390</v>
      </c>
      <c r="H37" s="92">
        <f t="shared" si="3"/>
        <v>94.38433942543996</v>
      </c>
      <c r="J37" s="24"/>
      <c r="K37" s="24"/>
      <c r="L37" s="24"/>
      <c r="M37" s="24"/>
      <c r="N37" s="24"/>
    </row>
    <row r="38" spans="1:18" ht="18">
      <c r="A38" s="88"/>
      <c r="B38" s="88"/>
      <c r="C38" s="88"/>
      <c r="D38" s="88"/>
      <c r="E38" s="88"/>
      <c r="F38" s="88"/>
      <c r="G38" s="88"/>
      <c r="H38" s="88"/>
      <c r="J38" s="24"/>
      <c r="K38" s="147"/>
      <c r="L38" s="147"/>
      <c r="M38" s="147"/>
      <c r="N38" s="147"/>
      <c r="O38" s="63"/>
      <c r="P38" s="63"/>
      <c r="Q38" s="63"/>
      <c r="R38" s="24"/>
    </row>
    <row r="39" spans="1:14" ht="18">
      <c r="A39" s="149" t="s">
        <v>101</v>
      </c>
      <c r="B39" s="150"/>
      <c r="C39" s="150"/>
      <c r="D39" s="150"/>
      <c r="E39" s="150"/>
      <c r="F39" s="150"/>
      <c r="G39" s="150"/>
      <c r="H39" s="88"/>
      <c r="J39" s="24"/>
      <c r="K39" s="24"/>
      <c r="L39" s="24"/>
      <c r="M39" s="24"/>
      <c r="N39" s="24"/>
    </row>
    <row r="40" spans="1:14" ht="18">
      <c r="A40" s="3"/>
      <c r="B40" s="3"/>
      <c r="C40" s="3"/>
      <c r="D40" s="3"/>
      <c r="E40" s="3"/>
      <c r="F40" s="87"/>
      <c r="G40" s="87"/>
      <c r="H40" s="88"/>
      <c r="J40" s="24"/>
      <c r="K40" s="24"/>
      <c r="L40" s="24"/>
      <c r="M40" s="24"/>
      <c r="N40" s="24"/>
    </row>
    <row r="41" spans="1:14" ht="52.2">
      <c r="A41" s="89" t="s">
        <v>14</v>
      </c>
      <c r="B41" s="110" t="s">
        <v>15</v>
      </c>
      <c r="C41" s="110" t="s">
        <v>16</v>
      </c>
      <c r="D41" s="110" t="s">
        <v>22</v>
      </c>
      <c r="E41" s="89" t="s">
        <v>46</v>
      </c>
      <c r="F41" s="89" t="s">
        <v>282</v>
      </c>
      <c r="G41" s="89" t="s">
        <v>284</v>
      </c>
      <c r="H41" s="89" t="s">
        <v>283</v>
      </c>
      <c r="J41" s="24"/>
      <c r="K41" s="24"/>
      <c r="L41" s="24"/>
      <c r="M41" s="24"/>
      <c r="N41" s="24"/>
    </row>
    <row r="42" spans="1:8" ht="15.75" customHeight="1">
      <c r="A42" s="90">
        <v>3</v>
      </c>
      <c r="B42" s="90"/>
      <c r="C42" s="90"/>
      <c r="D42" s="90" t="s">
        <v>23</v>
      </c>
      <c r="E42" s="111">
        <f aca="true" t="shared" si="11" ref="E42:G42">SUM(E43+E49+E57+E60+E63+E66+E69)</f>
        <v>527782</v>
      </c>
      <c r="F42" s="111">
        <f>G42-E42</f>
        <v>6082</v>
      </c>
      <c r="G42" s="111">
        <f t="shared" si="11"/>
        <v>533864</v>
      </c>
      <c r="H42" s="92">
        <f>G42/E42*100</f>
        <v>101.15236972841059</v>
      </c>
    </row>
    <row r="43" spans="1:8" s="23" customFormat="1" ht="15.75" customHeight="1">
      <c r="A43" s="93"/>
      <c r="B43" s="93">
        <v>31</v>
      </c>
      <c r="C43" s="93"/>
      <c r="D43" s="93" t="s">
        <v>24</v>
      </c>
      <c r="E43" s="112">
        <f aca="true" t="shared" si="12" ref="E43:G43">SUM(E44:E48)</f>
        <v>146737</v>
      </c>
      <c r="F43" s="112">
        <f t="shared" si="12"/>
        <v>-11173</v>
      </c>
      <c r="G43" s="112">
        <f t="shared" si="12"/>
        <v>135564</v>
      </c>
      <c r="H43" s="92">
        <f aca="true" t="shared" si="13" ref="H43:H84">G43/E43*100</f>
        <v>92.38569685900625</v>
      </c>
    </row>
    <row r="44" spans="1:8" ht="18">
      <c r="A44" s="95"/>
      <c r="B44" s="95"/>
      <c r="C44" s="96">
        <v>11</v>
      </c>
      <c r="D44" s="96" t="s">
        <v>19</v>
      </c>
      <c r="E44" s="113">
        <v>89577</v>
      </c>
      <c r="F44" s="113">
        <f>G44-E44</f>
        <v>13150</v>
      </c>
      <c r="G44" s="113">
        <v>102727</v>
      </c>
      <c r="H44" s="92">
        <f t="shared" si="13"/>
        <v>114.68010761691059</v>
      </c>
    </row>
    <row r="45" spans="1:8" ht="18">
      <c r="A45" s="95"/>
      <c r="B45" s="95"/>
      <c r="C45" s="96">
        <v>12</v>
      </c>
      <c r="D45" s="102" t="s">
        <v>48</v>
      </c>
      <c r="E45" s="113">
        <v>6864</v>
      </c>
      <c r="F45" s="113">
        <f aca="true" t="shared" si="14" ref="F45:F48">G45-E45</f>
        <v>-6864</v>
      </c>
      <c r="G45" s="113">
        <v>0</v>
      </c>
      <c r="H45" s="92">
        <f t="shared" si="13"/>
        <v>0</v>
      </c>
    </row>
    <row r="46" spans="1:8" ht="18">
      <c r="A46" s="95"/>
      <c r="B46" s="95"/>
      <c r="C46" s="96">
        <v>31</v>
      </c>
      <c r="D46" s="102" t="s">
        <v>38</v>
      </c>
      <c r="E46" s="113">
        <v>12600</v>
      </c>
      <c r="F46" s="113">
        <f t="shared" si="14"/>
        <v>-2918</v>
      </c>
      <c r="G46" s="113">
        <v>9682</v>
      </c>
      <c r="H46" s="92">
        <f t="shared" si="13"/>
        <v>76.84126984126985</v>
      </c>
    </row>
    <row r="47" spans="1:8" ht="36">
      <c r="A47" s="95"/>
      <c r="B47" s="95"/>
      <c r="C47" s="96">
        <v>41</v>
      </c>
      <c r="D47" s="102" t="s">
        <v>83</v>
      </c>
      <c r="E47" s="97">
        <v>35980</v>
      </c>
      <c r="F47" s="113">
        <f t="shared" si="14"/>
        <v>-12825</v>
      </c>
      <c r="G47" s="97">
        <v>23155</v>
      </c>
      <c r="H47" s="92">
        <f t="shared" si="13"/>
        <v>64.35519733185103</v>
      </c>
    </row>
    <row r="48" spans="1:8" ht="18">
      <c r="A48" s="95"/>
      <c r="B48" s="95"/>
      <c r="C48" s="96">
        <v>51</v>
      </c>
      <c r="D48" s="102" t="s">
        <v>49</v>
      </c>
      <c r="E48" s="97">
        <v>1716</v>
      </c>
      <c r="F48" s="113">
        <f t="shared" si="14"/>
        <v>-1716</v>
      </c>
      <c r="G48" s="97">
        <v>0</v>
      </c>
      <c r="H48" s="92">
        <f t="shared" si="13"/>
        <v>0</v>
      </c>
    </row>
    <row r="49" spans="1:8" s="23" customFormat="1" ht="18">
      <c r="A49" s="98"/>
      <c r="B49" s="93">
        <v>32</v>
      </c>
      <c r="C49" s="93"/>
      <c r="D49" s="93" t="s">
        <v>34</v>
      </c>
      <c r="E49" s="112">
        <f aca="true" t="shared" si="15" ref="E49:G49">SUM(E50:E56)</f>
        <v>216985</v>
      </c>
      <c r="F49" s="112">
        <f t="shared" si="15"/>
        <v>-30781</v>
      </c>
      <c r="G49" s="112">
        <f t="shared" si="15"/>
        <v>204402</v>
      </c>
      <c r="H49" s="92">
        <f t="shared" si="13"/>
        <v>94.2009816346752</v>
      </c>
    </row>
    <row r="50" spans="1:8" ht="18">
      <c r="A50" s="95"/>
      <c r="B50" s="95"/>
      <c r="C50" s="96">
        <v>11</v>
      </c>
      <c r="D50" s="96" t="s">
        <v>19</v>
      </c>
      <c r="E50" s="113">
        <v>12997</v>
      </c>
      <c r="F50" s="113">
        <v>0</v>
      </c>
      <c r="G50" s="113">
        <v>31195</v>
      </c>
      <c r="H50" s="92">
        <f t="shared" si="13"/>
        <v>240.01692698314994</v>
      </c>
    </row>
    <row r="51" spans="1:8" ht="18">
      <c r="A51" s="95"/>
      <c r="B51" s="95"/>
      <c r="C51" s="96">
        <v>31</v>
      </c>
      <c r="D51" s="102" t="s">
        <v>38</v>
      </c>
      <c r="E51" s="113"/>
      <c r="F51" s="113"/>
      <c r="G51" s="113"/>
      <c r="H51" s="92" t="e">
        <f t="shared" si="13"/>
        <v>#DIV/0!</v>
      </c>
    </row>
    <row r="52" spans="1:8" ht="18">
      <c r="A52" s="95"/>
      <c r="B52" s="95"/>
      <c r="C52" s="96">
        <v>51</v>
      </c>
      <c r="D52" s="102" t="s">
        <v>49</v>
      </c>
      <c r="E52" s="113">
        <v>188988</v>
      </c>
      <c r="F52" s="113">
        <f>G52-E52</f>
        <v>-30781</v>
      </c>
      <c r="G52" s="113">
        <v>158207</v>
      </c>
      <c r="H52" s="92">
        <f t="shared" si="13"/>
        <v>83.71272250089953</v>
      </c>
    </row>
    <row r="53" spans="1:10" ht="27" customHeight="1">
      <c r="A53" s="95"/>
      <c r="B53" s="95"/>
      <c r="C53" s="96">
        <v>52</v>
      </c>
      <c r="D53" s="102" t="s">
        <v>97</v>
      </c>
      <c r="E53" s="97">
        <v>0</v>
      </c>
      <c r="F53" s="97">
        <v>0</v>
      </c>
      <c r="G53" s="97">
        <v>0</v>
      </c>
      <c r="H53" s="92" t="e">
        <f t="shared" si="13"/>
        <v>#DIV/0!</v>
      </c>
      <c r="J53" s="62"/>
    </row>
    <row r="54" spans="1:10" ht="18">
      <c r="A54" s="95"/>
      <c r="B54" s="95"/>
      <c r="C54" s="96">
        <v>54</v>
      </c>
      <c r="D54" s="102" t="s">
        <v>98</v>
      </c>
      <c r="E54" s="97">
        <v>0</v>
      </c>
      <c r="F54" s="97">
        <v>0</v>
      </c>
      <c r="G54" s="97">
        <v>0</v>
      </c>
      <c r="H54" s="92" t="e">
        <f t="shared" si="13"/>
        <v>#DIV/0!</v>
      </c>
      <c r="J54" s="62"/>
    </row>
    <row r="55" spans="1:10" ht="18">
      <c r="A55" s="95"/>
      <c r="B55" s="95"/>
      <c r="C55" s="96">
        <v>61</v>
      </c>
      <c r="D55" s="102" t="s">
        <v>87</v>
      </c>
      <c r="E55" s="97">
        <v>0</v>
      </c>
      <c r="F55" s="97">
        <v>0</v>
      </c>
      <c r="G55" s="97">
        <v>0</v>
      </c>
      <c r="H55" s="92" t="e">
        <f t="shared" si="13"/>
        <v>#DIV/0!</v>
      </c>
      <c r="J55" s="24"/>
    </row>
    <row r="56" spans="1:8" ht="54">
      <c r="A56" s="95"/>
      <c r="B56" s="95"/>
      <c r="C56" s="96">
        <v>71</v>
      </c>
      <c r="D56" s="102" t="s">
        <v>89</v>
      </c>
      <c r="E56" s="97">
        <v>15000</v>
      </c>
      <c r="F56" s="97">
        <f>G56-E56</f>
        <v>0</v>
      </c>
      <c r="G56" s="97">
        <v>15000</v>
      </c>
      <c r="H56" s="92">
        <f t="shared" si="13"/>
        <v>100</v>
      </c>
    </row>
    <row r="57" spans="1:8" s="23" customFormat="1" ht="18">
      <c r="A57" s="98"/>
      <c r="B57" s="98">
        <v>34</v>
      </c>
      <c r="C57" s="99"/>
      <c r="D57" s="99" t="s">
        <v>92</v>
      </c>
      <c r="E57" s="114">
        <f aca="true" t="shared" si="16" ref="E57:G57">SUM(E58:E59)</f>
        <v>1670</v>
      </c>
      <c r="F57" s="114">
        <f t="shared" si="16"/>
        <v>-10</v>
      </c>
      <c r="G57" s="114">
        <f t="shared" si="16"/>
        <v>1660</v>
      </c>
      <c r="H57" s="92">
        <f t="shared" si="13"/>
        <v>99.40119760479041</v>
      </c>
    </row>
    <row r="58" spans="1:8" ht="18">
      <c r="A58" s="95"/>
      <c r="B58" s="95"/>
      <c r="C58" s="96">
        <v>11</v>
      </c>
      <c r="D58" s="96" t="s">
        <v>19</v>
      </c>
      <c r="E58" s="113">
        <v>1670</v>
      </c>
      <c r="F58" s="113">
        <f>G58-E58</f>
        <v>-10</v>
      </c>
      <c r="G58" s="113">
        <v>1660</v>
      </c>
      <c r="H58" s="92">
        <f t="shared" si="13"/>
        <v>99.40119760479041</v>
      </c>
    </row>
    <row r="59" spans="1:8" ht="18">
      <c r="A59" s="95"/>
      <c r="B59" s="95"/>
      <c r="C59" s="96">
        <v>51</v>
      </c>
      <c r="D59" s="102" t="s">
        <v>49</v>
      </c>
      <c r="E59" s="115"/>
      <c r="F59" s="115"/>
      <c r="G59" s="115"/>
      <c r="H59" s="92" t="e">
        <f t="shared" si="13"/>
        <v>#DIV/0!</v>
      </c>
    </row>
    <row r="60" spans="1:8" s="23" customFormat="1" ht="18">
      <c r="A60" s="98"/>
      <c r="B60" s="98">
        <v>35</v>
      </c>
      <c r="C60" s="99"/>
      <c r="D60" s="99" t="s">
        <v>93</v>
      </c>
      <c r="E60" s="114">
        <f aca="true" t="shared" si="17" ref="E60:G60">SUM(E61:E62)</f>
        <v>6700</v>
      </c>
      <c r="F60" s="114">
        <f t="shared" si="17"/>
        <v>300</v>
      </c>
      <c r="G60" s="114">
        <f t="shared" si="17"/>
        <v>7000</v>
      </c>
      <c r="H60" s="92">
        <f t="shared" si="13"/>
        <v>104.4776119402985</v>
      </c>
    </row>
    <row r="61" spans="1:8" s="23" customFormat="1" ht="18">
      <c r="A61" s="98"/>
      <c r="B61" s="98"/>
      <c r="C61" s="96">
        <v>11</v>
      </c>
      <c r="D61" s="96" t="s">
        <v>19</v>
      </c>
      <c r="E61" s="113">
        <v>6700</v>
      </c>
      <c r="F61" s="113">
        <f>G61-E61</f>
        <v>300</v>
      </c>
      <c r="G61" s="113">
        <v>7000</v>
      </c>
      <c r="H61" s="92">
        <f t="shared" si="13"/>
        <v>104.4776119402985</v>
      </c>
    </row>
    <row r="62" spans="1:8" ht="18">
      <c r="A62" s="95"/>
      <c r="B62" s="95"/>
      <c r="C62" s="96">
        <v>51</v>
      </c>
      <c r="D62" s="102" t="s">
        <v>49</v>
      </c>
      <c r="E62" s="113">
        <v>0</v>
      </c>
      <c r="F62" s="113">
        <v>0</v>
      </c>
      <c r="G62" s="113">
        <v>0</v>
      </c>
      <c r="H62" s="92" t="e">
        <f t="shared" si="13"/>
        <v>#DIV/0!</v>
      </c>
    </row>
    <row r="63" spans="1:8" s="23" customFormat="1" ht="34.8">
      <c r="A63" s="98"/>
      <c r="B63" s="98">
        <v>36</v>
      </c>
      <c r="C63" s="99"/>
      <c r="D63" s="100" t="s">
        <v>94</v>
      </c>
      <c r="E63" s="114">
        <f aca="true" t="shared" si="18" ref="E63:G63">SUM(E64:E65)</f>
        <v>50880</v>
      </c>
      <c r="F63" s="114">
        <f t="shared" si="18"/>
        <v>-4380</v>
      </c>
      <c r="G63" s="114">
        <f t="shared" si="18"/>
        <v>46500</v>
      </c>
      <c r="H63" s="92">
        <f t="shared" si="13"/>
        <v>91.39150943396226</v>
      </c>
    </row>
    <row r="64" spans="1:8" ht="18">
      <c r="A64" s="95"/>
      <c r="B64" s="95"/>
      <c r="C64" s="96">
        <v>11</v>
      </c>
      <c r="D64" s="96" t="s">
        <v>19</v>
      </c>
      <c r="E64" s="113">
        <v>50880</v>
      </c>
      <c r="F64" s="115">
        <f>G64-E64</f>
        <v>-4380</v>
      </c>
      <c r="G64" s="113">
        <v>46500</v>
      </c>
      <c r="H64" s="92">
        <f t="shared" si="13"/>
        <v>91.39150943396226</v>
      </c>
    </row>
    <row r="65" spans="1:8" ht="18">
      <c r="A65" s="95"/>
      <c r="B65" s="95"/>
      <c r="C65" s="96">
        <v>51</v>
      </c>
      <c r="D65" s="102" t="s">
        <v>49</v>
      </c>
      <c r="E65" s="115">
        <v>0</v>
      </c>
      <c r="F65" s="115">
        <f>G65-E65</f>
        <v>0</v>
      </c>
      <c r="G65" s="115">
        <v>0</v>
      </c>
      <c r="H65" s="92" t="e">
        <f t="shared" si="13"/>
        <v>#DIV/0!</v>
      </c>
    </row>
    <row r="66" spans="1:8" s="23" customFormat="1" ht="34.8">
      <c r="A66" s="98"/>
      <c r="B66" s="98">
        <v>37</v>
      </c>
      <c r="C66" s="99"/>
      <c r="D66" s="100" t="s">
        <v>95</v>
      </c>
      <c r="E66" s="114">
        <f aca="true" t="shared" si="19" ref="E66:G66">SUM(E67:E68)</f>
        <v>29305</v>
      </c>
      <c r="F66" s="114">
        <f t="shared" si="19"/>
        <v>-380</v>
      </c>
      <c r="G66" s="114">
        <f t="shared" si="19"/>
        <v>28925</v>
      </c>
      <c r="H66" s="92">
        <f t="shared" si="13"/>
        <v>98.70329295342091</v>
      </c>
    </row>
    <row r="67" spans="1:8" s="23" customFormat="1" ht="18">
      <c r="A67" s="98"/>
      <c r="B67" s="98"/>
      <c r="C67" s="96">
        <v>11</v>
      </c>
      <c r="D67" s="96" t="s">
        <v>19</v>
      </c>
      <c r="E67" s="113">
        <v>29305</v>
      </c>
      <c r="F67" s="113">
        <f>G67-E67</f>
        <v>-380</v>
      </c>
      <c r="G67" s="113">
        <v>28925</v>
      </c>
      <c r="H67" s="92">
        <f t="shared" si="13"/>
        <v>98.70329295342091</v>
      </c>
    </row>
    <row r="68" spans="1:11" ht="18">
      <c r="A68" s="95"/>
      <c r="B68" s="95"/>
      <c r="C68" s="96">
        <v>51</v>
      </c>
      <c r="D68" s="102" t="s">
        <v>49</v>
      </c>
      <c r="E68" s="113">
        <v>0</v>
      </c>
      <c r="F68" s="113">
        <v>0</v>
      </c>
      <c r="G68" s="113">
        <v>0</v>
      </c>
      <c r="H68" s="92" t="e">
        <f t="shared" si="13"/>
        <v>#DIV/0!</v>
      </c>
      <c r="K68" s="23"/>
    </row>
    <row r="69" spans="1:8" s="23" customFormat="1" ht="18">
      <c r="A69" s="98"/>
      <c r="B69" s="98">
        <v>38</v>
      </c>
      <c r="C69" s="99"/>
      <c r="D69" s="99" t="s">
        <v>96</v>
      </c>
      <c r="E69" s="114">
        <f aca="true" t="shared" si="20" ref="E69:G69">SUM(E70:E71)</f>
        <v>75505</v>
      </c>
      <c r="F69" s="114">
        <f t="shared" si="20"/>
        <v>34308</v>
      </c>
      <c r="G69" s="114">
        <f t="shared" si="20"/>
        <v>109813</v>
      </c>
      <c r="H69" s="92">
        <f t="shared" si="13"/>
        <v>145.43805046023442</v>
      </c>
    </row>
    <row r="70" spans="1:8" s="23" customFormat="1" ht="18">
      <c r="A70" s="98"/>
      <c r="B70" s="98"/>
      <c r="C70" s="96">
        <v>11</v>
      </c>
      <c r="D70" s="96" t="s">
        <v>19</v>
      </c>
      <c r="E70" s="113">
        <v>75505</v>
      </c>
      <c r="F70" s="113">
        <f>G70-E70</f>
        <v>34308</v>
      </c>
      <c r="G70" s="113">
        <v>109813</v>
      </c>
      <c r="H70" s="92">
        <f t="shared" si="13"/>
        <v>145.43805046023442</v>
      </c>
    </row>
    <row r="71" spans="1:8" ht="18">
      <c r="A71" s="95"/>
      <c r="B71" s="95"/>
      <c r="C71" s="96">
        <v>51</v>
      </c>
      <c r="D71" s="102" t="s">
        <v>49</v>
      </c>
      <c r="E71" s="113">
        <v>0</v>
      </c>
      <c r="F71" s="113">
        <v>0</v>
      </c>
      <c r="G71" s="113">
        <v>0</v>
      </c>
      <c r="H71" s="92" t="e">
        <f t="shared" si="13"/>
        <v>#DIV/0!</v>
      </c>
    </row>
    <row r="72" spans="1:8" ht="34.8">
      <c r="A72" s="104">
        <v>4</v>
      </c>
      <c r="B72" s="104"/>
      <c r="C72" s="104"/>
      <c r="D72" s="105" t="s">
        <v>25</v>
      </c>
      <c r="E72" s="111">
        <f>SUM(E73+E77+E82)</f>
        <v>842880</v>
      </c>
      <c r="F72" s="111">
        <f>G72-E72</f>
        <v>-466232</v>
      </c>
      <c r="G72" s="111">
        <f>SUM(G73+G77+G82)</f>
        <v>376648</v>
      </c>
      <c r="H72" s="92">
        <f t="shared" si="13"/>
        <v>44.68583902809415</v>
      </c>
    </row>
    <row r="73" spans="1:8" s="23" customFormat="1" ht="52.2">
      <c r="A73" s="93"/>
      <c r="B73" s="93">
        <v>41</v>
      </c>
      <c r="C73" s="93"/>
      <c r="D73" s="106" t="s">
        <v>26</v>
      </c>
      <c r="E73" s="112">
        <f aca="true" t="shared" si="21" ref="E73:G73">SUM(E74:E76)</f>
        <v>11650</v>
      </c>
      <c r="F73" s="112">
        <f t="shared" si="21"/>
        <v>-3100</v>
      </c>
      <c r="G73" s="112">
        <f t="shared" si="21"/>
        <v>8550</v>
      </c>
      <c r="H73" s="92">
        <f t="shared" si="13"/>
        <v>73.39055793991416</v>
      </c>
    </row>
    <row r="74" spans="1:8" ht="18">
      <c r="A74" s="107"/>
      <c r="B74" s="107"/>
      <c r="C74" s="96">
        <v>11</v>
      </c>
      <c r="D74" s="96" t="s">
        <v>19</v>
      </c>
      <c r="E74" s="113">
        <v>9650</v>
      </c>
      <c r="F74" s="113">
        <f>G74-E74</f>
        <v>-4650</v>
      </c>
      <c r="G74" s="116">
        <v>5000</v>
      </c>
      <c r="H74" s="92">
        <f t="shared" si="13"/>
        <v>51.813471502590666</v>
      </c>
    </row>
    <row r="75" spans="1:8" ht="18">
      <c r="A75" s="107"/>
      <c r="B75" s="107"/>
      <c r="C75" s="96">
        <v>52</v>
      </c>
      <c r="D75" s="102" t="s">
        <v>97</v>
      </c>
      <c r="E75" s="97">
        <v>2000</v>
      </c>
      <c r="F75" s="113">
        <f>G75-E75</f>
        <v>1550</v>
      </c>
      <c r="G75" s="108">
        <v>3550</v>
      </c>
      <c r="H75" s="92">
        <f t="shared" si="13"/>
        <v>177.5</v>
      </c>
    </row>
    <row r="76" spans="1:8" ht="54">
      <c r="A76" s="107"/>
      <c r="B76" s="107"/>
      <c r="C76" s="96">
        <v>71</v>
      </c>
      <c r="D76" s="102" t="s">
        <v>89</v>
      </c>
      <c r="E76" s="97">
        <v>0</v>
      </c>
      <c r="F76" s="97">
        <v>0</v>
      </c>
      <c r="G76" s="108">
        <v>0</v>
      </c>
      <c r="H76" s="92" t="e">
        <f t="shared" si="13"/>
        <v>#DIV/0!</v>
      </c>
    </row>
    <row r="77" spans="1:8" s="23" customFormat="1" ht="34.8">
      <c r="A77" s="93"/>
      <c r="B77" s="93">
        <v>42</v>
      </c>
      <c r="C77" s="99"/>
      <c r="D77" s="100" t="s">
        <v>99</v>
      </c>
      <c r="E77" s="114">
        <f>SUM(E78:E81)</f>
        <v>831230</v>
      </c>
      <c r="F77" s="114">
        <f>G77-E77</f>
        <v>-463132</v>
      </c>
      <c r="G77" s="114">
        <f>SUM(G78:G81)</f>
        <v>368098</v>
      </c>
      <c r="H77" s="92">
        <f t="shared" si="13"/>
        <v>44.28353163384382</v>
      </c>
    </row>
    <row r="78" spans="1:8" ht="18">
      <c r="A78" s="107"/>
      <c r="B78" s="107"/>
      <c r="C78" s="96">
        <v>51</v>
      </c>
      <c r="D78" s="102" t="s">
        <v>49</v>
      </c>
      <c r="E78" s="113">
        <v>741180</v>
      </c>
      <c r="F78" s="113">
        <f>G78-E78</f>
        <v>-376207</v>
      </c>
      <c r="G78" s="116">
        <v>364973</v>
      </c>
      <c r="H78" s="92">
        <f t="shared" si="13"/>
        <v>49.242154402439354</v>
      </c>
    </row>
    <row r="79" spans="1:8" ht="18">
      <c r="A79" s="107"/>
      <c r="B79" s="107"/>
      <c r="C79" s="96">
        <v>52</v>
      </c>
      <c r="D79" s="102" t="s">
        <v>97</v>
      </c>
      <c r="E79" s="97">
        <v>1620</v>
      </c>
      <c r="F79" s="113">
        <f aca="true" t="shared" si="22" ref="F79:F81">G79-E79</f>
        <v>1505</v>
      </c>
      <c r="G79" s="108">
        <v>3125</v>
      </c>
      <c r="H79" s="92">
        <f t="shared" si="13"/>
        <v>192.9012345679012</v>
      </c>
    </row>
    <row r="80" spans="1:8" ht="18">
      <c r="A80" s="117"/>
      <c r="B80" s="117"/>
      <c r="C80" s="96">
        <v>56</v>
      </c>
      <c r="D80" s="102" t="s">
        <v>54</v>
      </c>
      <c r="E80" s="97">
        <v>28430</v>
      </c>
      <c r="F80" s="113">
        <f t="shared" si="22"/>
        <v>-28430</v>
      </c>
      <c r="G80" s="108">
        <v>0</v>
      </c>
      <c r="H80" s="92">
        <f t="shared" si="13"/>
        <v>0</v>
      </c>
    </row>
    <row r="81" spans="1:8" ht="54">
      <c r="A81" s="117"/>
      <c r="B81" s="117"/>
      <c r="C81" s="96">
        <v>71</v>
      </c>
      <c r="D81" s="102" t="s">
        <v>89</v>
      </c>
      <c r="E81" s="97">
        <v>60000</v>
      </c>
      <c r="F81" s="97">
        <f t="shared" si="22"/>
        <v>-60000</v>
      </c>
      <c r="G81" s="108">
        <v>0</v>
      </c>
      <c r="H81" s="92">
        <f t="shared" si="13"/>
        <v>0</v>
      </c>
    </row>
    <row r="82" spans="1:8" s="23" customFormat="1" ht="35.4">
      <c r="A82" s="118"/>
      <c r="B82" s="119">
        <v>45</v>
      </c>
      <c r="C82" s="118"/>
      <c r="D82" s="120" t="s">
        <v>100</v>
      </c>
      <c r="E82" s="121">
        <f aca="true" t="shared" si="23" ref="E82:G82">SUM(E83)</f>
        <v>0</v>
      </c>
      <c r="F82" s="121">
        <f t="shared" si="23"/>
        <v>0</v>
      </c>
      <c r="G82" s="121">
        <f t="shared" si="23"/>
        <v>0</v>
      </c>
      <c r="H82" s="92" t="e">
        <f t="shared" si="13"/>
        <v>#DIV/0!</v>
      </c>
    </row>
    <row r="83" spans="1:8" ht="18">
      <c r="A83" s="122"/>
      <c r="B83" s="122"/>
      <c r="C83" s="96">
        <v>51</v>
      </c>
      <c r="D83" s="102" t="s">
        <v>49</v>
      </c>
      <c r="E83" s="109">
        <v>0</v>
      </c>
      <c r="F83" s="109">
        <v>0</v>
      </c>
      <c r="G83" s="109">
        <v>0</v>
      </c>
      <c r="H83" s="92" t="e">
        <f t="shared" si="13"/>
        <v>#DIV/0!</v>
      </c>
    </row>
    <row r="84" spans="1:8" ht="18">
      <c r="A84" s="148" t="s">
        <v>236</v>
      </c>
      <c r="B84" s="148"/>
      <c r="C84" s="148"/>
      <c r="D84" s="148"/>
      <c r="E84" s="92">
        <f>SUM(E42+E72)</f>
        <v>1370662</v>
      </c>
      <c r="F84" s="92">
        <f>SUM(F42+F72)</f>
        <v>-460150</v>
      </c>
      <c r="G84" s="92">
        <f>SUM(G42+G72)</f>
        <v>910512</v>
      </c>
      <c r="H84" s="92">
        <f t="shared" si="13"/>
        <v>66.42863083677814</v>
      </c>
    </row>
    <row r="85" spans="1:8" ht="18">
      <c r="A85" s="88"/>
      <c r="B85" s="88"/>
      <c r="C85" s="88"/>
      <c r="D85" s="88"/>
      <c r="E85" s="88"/>
      <c r="F85" s="88"/>
      <c r="G85" s="88"/>
      <c r="H85" s="88"/>
    </row>
    <row r="86" spans="1:8" ht="18">
      <c r="A86" s="88"/>
      <c r="B86" s="88"/>
      <c r="C86" s="88"/>
      <c r="D86" s="88"/>
      <c r="E86" s="88"/>
      <c r="F86" s="88"/>
      <c r="G86" s="88"/>
      <c r="H86" s="88"/>
    </row>
    <row r="87" spans="1:8" ht="18">
      <c r="A87" s="88"/>
      <c r="B87" s="88"/>
      <c r="C87" s="88"/>
      <c r="D87" s="88"/>
      <c r="E87" s="88"/>
      <c r="F87" s="88"/>
      <c r="G87" s="88"/>
      <c r="H87" s="88"/>
    </row>
    <row r="88" spans="1:8" ht="18">
      <c r="A88" s="88"/>
      <c r="B88" s="88"/>
      <c r="C88" s="88"/>
      <c r="D88" s="88"/>
      <c r="E88" s="88"/>
      <c r="F88" s="88"/>
      <c r="G88" s="88"/>
      <c r="H88" s="88"/>
    </row>
    <row r="89" spans="1:8" ht="18">
      <c r="A89" s="88"/>
      <c r="B89" s="88"/>
      <c r="C89" s="88"/>
      <c r="D89" s="88"/>
      <c r="E89" s="88"/>
      <c r="F89" s="88"/>
      <c r="G89" s="88"/>
      <c r="H89" s="88"/>
    </row>
    <row r="90" spans="6:7" ht="15">
      <c r="F90" s="24"/>
      <c r="G90" s="24"/>
    </row>
  </sheetData>
  <mergeCells count="8">
    <mergeCell ref="K38:N38"/>
    <mergeCell ref="A84:D84"/>
    <mergeCell ref="A39:G39"/>
    <mergeCell ref="A1:G1"/>
    <mergeCell ref="A3:G3"/>
    <mergeCell ref="A37:D37"/>
    <mergeCell ref="A6:G6"/>
    <mergeCell ref="A7:G7"/>
  </mergeCells>
  <printOptions/>
  <pageMargins left="0.7" right="0.7" top="0.75" bottom="0.75" header="0.3" footer="0.3"/>
  <pageSetup fitToHeight="0" fitToWidth="0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"/>
  <sheetViews>
    <sheetView workbookViewId="0" topLeftCell="A1">
      <selection activeCell="F18" sqref="F18"/>
    </sheetView>
  </sheetViews>
  <sheetFormatPr defaultColWidth="9.140625" defaultRowHeight="15"/>
  <cols>
    <col min="1" max="1" width="5.57421875" style="0" customWidth="1"/>
    <col min="2" max="2" width="6.00390625" style="0" customWidth="1"/>
    <col min="3" max="3" width="5.421875" style="0" bestFit="1" customWidth="1"/>
    <col min="4" max="4" width="25.28125" style="0" customWidth="1"/>
    <col min="5" max="11" width="17.00390625" style="0" customWidth="1"/>
  </cols>
  <sheetData>
    <row r="1" spans="1:9" ht="15.6">
      <c r="A1" s="135" t="s">
        <v>31</v>
      </c>
      <c r="B1" s="135"/>
      <c r="C1" s="135"/>
      <c r="D1" s="135"/>
      <c r="E1" s="135"/>
      <c r="F1" s="135"/>
      <c r="G1" s="135"/>
      <c r="H1" s="157"/>
      <c r="I1" s="157"/>
    </row>
    <row r="2" spans="1:9" ht="11.25" customHeight="1">
      <c r="A2" s="3"/>
      <c r="B2" s="3"/>
      <c r="C2" s="3"/>
      <c r="D2" s="3"/>
      <c r="E2" s="3"/>
      <c r="F2" s="3"/>
      <c r="G2" s="3"/>
      <c r="H2" s="4"/>
      <c r="I2" s="4"/>
    </row>
    <row r="3" spans="1:9" ht="18" customHeight="1">
      <c r="A3" s="135" t="s">
        <v>27</v>
      </c>
      <c r="B3" s="136"/>
      <c r="C3" s="136"/>
      <c r="D3" s="136"/>
      <c r="E3" s="136"/>
      <c r="F3" s="136"/>
      <c r="G3" s="136"/>
      <c r="H3" s="136"/>
      <c r="I3" s="136"/>
    </row>
    <row r="4" spans="1:9" ht="12" customHeight="1">
      <c r="A4" s="3"/>
      <c r="B4" s="3"/>
      <c r="C4" s="3"/>
      <c r="D4" s="3"/>
      <c r="E4" s="3"/>
      <c r="F4" s="3"/>
      <c r="G4" s="3"/>
      <c r="H4" s="4"/>
      <c r="I4" s="4"/>
    </row>
    <row r="5" spans="1:7" ht="26.4">
      <c r="A5" s="28" t="s">
        <v>14</v>
      </c>
      <c r="B5" s="29" t="s">
        <v>15</v>
      </c>
      <c r="C5" s="29" t="s">
        <v>16</v>
      </c>
      <c r="D5" s="29" t="s">
        <v>102</v>
      </c>
      <c r="E5" s="28" t="s">
        <v>46</v>
      </c>
      <c r="F5" s="28" t="s">
        <v>291</v>
      </c>
      <c r="G5" s="28" t="s">
        <v>292</v>
      </c>
    </row>
    <row r="6" spans="1:7" ht="26.4">
      <c r="A6" s="10">
        <v>8</v>
      </c>
      <c r="B6" s="10"/>
      <c r="C6" s="10"/>
      <c r="D6" s="10" t="s">
        <v>28</v>
      </c>
      <c r="E6" s="30">
        <f aca="true" t="shared" si="0" ref="E6:G6">SUM(E7+E9)</f>
        <v>17000</v>
      </c>
      <c r="F6" s="30">
        <f>G6-E6</f>
        <v>-2000</v>
      </c>
      <c r="G6" s="30">
        <f t="shared" si="0"/>
        <v>15000</v>
      </c>
    </row>
    <row r="7" spans="1:7" s="23" customFormat="1" ht="15">
      <c r="A7" s="10"/>
      <c r="B7" s="10">
        <v>83</v>
      </c>
      <c r="C7" s="10"/>
      <c r="D7" s="10" t="s">
        <v>103</v>
      </c>
      <c r="E7" s="30">
        <f aca="true" t="shared" si="1" ref="E7:G7">SUM(E8)</f>
        <v>2000</v>
      </c>
      <c r="F7" s="30">
        <f aca="true" t="shared" si="2" ref="F7:F13">G7-E7</f>
        <v>-2000</v>
      </c>
      <c r="G7" s="30">
        <f t="shared" si="1"/>
        <v>0</v>
      </c>
    </row>
    <row r="8" spans="1:7" ht="15">
      <c r="A8" s="10"/>
      <c r="B8" s="13"/>
      <c r="C8" s="15">
        <v>31</v>
      </c>
      <c r="D8" s="15" t="s">
        <v>38</v>
      </c>
      <c r="E8" s="31">
        <v>2000</v>
      </c>
      <c r="F8" s="30">
        <f t="shared" si="2"/>
        <v>-2000</v>
      </c>
      <c r="G8" s="32">
        <v>0</v>
      </c>
    </row>
    <row r="9" spans="1:7" s="23" customFormat="1" ht="15">
      <c r="A9" s="10"/>
      <c r="B9" s="10">
        <v>84</v>
      </c>
      <c r="C9" s="10"/>
      <c r="D9" s="10" t="s">
        <v>35</v>
      </c>
      <c r="E9" s="30">
        <f aca="true" t="shared" si="3" ref="E9:G9">SUM(E10:E10)</f>
        <v>15000</v>
      </c>
      <c r="F9" s="30">
        <f t="shared" si="2"/>
        <v>0</v>
      </c>
      <c r="G9" s="30">
        <f t="shared" si="3"/>
        <v>15000</v>
      </c>
    </row>
    <row r="10" spans="1:7" ht="15">
      <c r="A10" s="10"/>
      <c r="B10" s="13"/>
      <c r="C10" s="15">
        <v>13</v>
      </c>
      <c r="D10" s="15" t="s">
        <v>105</v>
      </c>
      <c r="E10" s="33">
        <v>15000</v>
      </c>
      <c r="F10" s="30">
        <f t="shared" si="2"/>
        <v>0</v>
      </c>
      <c r="G10" s="34">
        <v>15000</v>
      </c>
    </row>
    <row r="11" spans="1:7" ht="26.4">
      <c r="A11" s="12">
        <v>5</v>
      </c>
      <c r="B11" s="12"/>
      <c r="C11" s="12"/>
      <c r="D11" s="19" t="s">
        <v>29</v>
      </c>
      <c r="E11" s="30">
        <f aca="true" t="shared" si="4" ref="E11:G12">SUM(E12)</f>
        <v>15000</v>
      </c>
      <c r="F11" s="30">
        <f t="shared" si="2"/>
        <v>0</v>
      </c>
      <c r="G11" s="30">
        <f t="shared" si="4"/>
        <v>15000</v>
      </c>
    </row>
    <row r="12" spans="1:7" ht="26.4">
      <c r="A12" s="13"/>
      <c r="B12" s="13">
        <v>54</v>
      </c>
      <c r="C12" s="13"/>
      <c r="D12" s="20" t="s">
        <v>37</v>
      </c>
      <c r="E12" s="30">
        <f t="shared" si="4"/>
        <v>15000</v>
      </c>
      <c r="F12" s="30">
        <f t="shared" si="2"/>
        <v>0</v>
      </c>
      <c r="G12" s="30">
        <f t="shared" si="4"/>
        <v>15000</v>
      </c>
    </row>
    <row r="13" spans="1:7" ht="26.4">
      <c r="A13" s="13"/>
      <c r="B13" s="13"/>
      <c r="C13" s="11">
        <v>81</v>
      </c>
      <c r="D13" s="14" t="s">
        <v>36</v>
      </c>
      <c r="E13" s="22">
        <v>15000</v>
      </c>
      <c r="F13" s="30">
        <f t="shared" si="2"/>
        <v>0</v>
      </c>
      <c r="G13" s="35">
        <v>15000</v>
      </c>
    </row>
    <row r="14" spans="5:11" ht="15">
      <c r="E14" s="24"/>
      <c r="F14" s="24"/>
      <c r="G14" s="24"/>
      <c r="H14" s="24"/>
      <c r="I14" s="24"/>
      <c r="J14" s="24"/>
      <c r="K14" s="24"/>
    </row>
    <row r="18" ht="15">
      <c r="I18" s="24"/>
    </row>
  </sheetData>
  <mergeCells count="2">
    <mergeCell ref="A1:I1"/>
    <mergeCell ref="A3:I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6"/>
  <sheetViews>
    <sheetView workbookViewId="0" topLeftCell="A328">
      <selection activeCell="F354" sqref="F354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30.00390625" style="0" customWidth="1"/>
    <col min="5" max="7" width="14.28125" style="0" customWidth="1"/>
  </cols>
  <sheetData>
    <row r="1" spans="1:7" ht="24.75" customHeight="1">
      <c r="A1" s="135" t="s">
        <v>30</v>
      </c>
      <c r="B1" s="135"/>
      <c r="C1" s="135"/>
      <c r="D1" s="135"/>
      <c r="E1" s="135"/>
      <c r="F1" s="135"/>
      <c r="G1" s="135"/>
    </row>
    <row r="2" spans="1:7" ht="15.75" customHeight="1">
      <c r="A2" s="135" t="s">
        <v>109</v>
      </c>
      <c r="B2" s="135"/>
      <c r="C2" s="135"/>
      <c r="D2" s="135"/>
      <c r="E2" s="135"/>
      <c r="F2" s="135"/>
      <c r="G2" s="135"/>
    </row>
    <row r="3" spans="1:7" ht="45" customHeight="1">
      <c r="A3" s="188" t="s">
        <v>281</v>
      </c>
      <c r="B3" s="188"/>
      <c r="C3" s="188"/>
      <c r="D3" s="188"/>
      <c r="E3" s="188"/>
      <c r="F3" s="188"/>
      <c r="G3" s="188"/>
    </row>
    <row r="4" spans="1:7" ht="17.4">
      <c r="A4" s="3"/>
      <c r="B4" s="3"/>
      <c r="C4" s="3"/>
      <c r="D4" s="3"/>
      <c r="E4" s="52"/>
      <c r="F4" s="52"/>
      <c r="G4" s="52"/>
    </row>
    <row r="5" spans="1:7" ht="26.4">
      <c r="A5" s="185" t="s">
        <v>32</v>
      </c>
      <c r="B5" s="186"/>
      <c r="C5" s="187"/>
      <c r="D5" s="16" t="s">
        <v>33</v>
      </c>
      <c r="E5" s="17" t="s">
        <v>46</v>
      </c>
      <c r="F5" s="17" t="s">
        <v>293</v>
      </c>
      <c r="G5" s="17" t="s">
        <v>294</v>
      </c>
    </row>
    <row r="6" spans="1:7" ht="15.75" customHeight="1">
      <c r="A6" s="176" t="s">
        <v>106</v>
      </c>
      <c r="B6" s="177"/>
      <c r="C6" s="178"/>
      <c r="D6" s="37" t="s">
        <v>107</v>
      </c>
      <c r="E6" s="46">
        <f aca="true" t="shared" si="0" ref="E6:G6">SUM(E7+E23+E42+E99+E109+E119+E147+E156+E168+E178+E239+E277)</f>
        <v>1290016</v>
      </c>
      <c r="F6" s="46">
        <f t="shared" si="0"/>
        <v>1088385</v>
      </c>
      <c r="G6" s="46">
        <f t="shared" si="0"/>
        <v>1232522</v>
      </c>
    </row>
    <row r="7" spans="1:7" ht="15.75" customHeight="1">
      <c r="A7" s="179" t="s">
        <v>112</v>
      </c>
      <c r="B7" s="180"/>
      <c r="C7" s="181"/>
      <c r="D7" s="38" t="s">
        <v>113</v>
      </c>
      <c r="E7" s="44">
        <f aca="true" t="shared" si="1" ref="E7:G7">SUM(E8)</f>
        <v>112876</v>
      </c>
      <c r="F7" s="44">
        <f t="shared" si="1"/>
        <v>114000</v>
      </c>
      <c r="G7" s="44">
        <f t="shared" si="1"/>
        <v>115500</v>
      </c>
    </row>
    <row r="8" spans="1:7" ht="15">
      <c r="A8" s="167" t="s">
        <v>114</v>
      </c>
      <c r="B8" s="168"/>
      <c r="C8" s="169"/>
      <c r="D8" s="39" t="s">
        <v>127</v>
      </c>
      <c r="E8" s="45">
        <f aca="true" t="shared" si="2" ref="E8:G8">SUM(E9+E19)</f>
        <v>112876</v>
      </c>
      <c r="F8" s="45">
        <f t="shared" si="2"/>
        <v>114000</v>
      </c>
      <c r="G8" s="45">
        <f t="shared" si="2"/>
        <v>115500</v>
      </c>
    </row>
    <row r="9" spans="1:7" ht="15">
      <c r="A9" s="170" t="s">
        <v>115</v>
      </c>
      <c r="B9" s="171"/>
      <c r="C9" s="172"/>
      <c r="D9" s="40" t="s">
        <v>125</v>
      </c>
      <c r="E9" s="42">
        <f aca="true" t="shared" si="3" ref="E9:G9">SUM(E10+E13+E16)</f>
        <v>111376</v>
      </c>
      <c r="F9" s="42">
        <f t="shared" si="3"/>
        <v>112500</v>
      </c>
      <c r="G9" s="42">
        <f t="shared" si="3"/>
        <v>114000</v>
      </c>
    </row>
    <row r="10" spans="1:7" ht="15">
      <c r="A10" s="158" t="s">
        <v>116</v>
      </c>
      <c r="B10" s="159"/>
      <c r="C10" s="160"/>
      <c r="D10" s="21" t="s">
        <v>117</v>
      </c>
      <c r="E10" s="7">
        <f aca="true" t="shared" si="4" ref="E10:G10">SUM(E11)</f>
        <v>39892</v>
      </c>
      <c r="F10" s="7">
        <f t="shared" si="4"/>
        <v>40500</v>
      </c>
      <c r="G10" s="7">
        <f t="shared" si="4"/>
        <v>41000</v>
      </c>
    </row>
    <row r="11" spans="1:7" ht="15">
      <c r="A11" s="164">
        <v>3</v>
      </c>
      <c r="B11" s="165"/>
      <c r="C11" s="166"/>
      <c r="D11" s="18" t="s">
        <v>23</v>
      </c>
      <c r="E11" s="7">
        <f aca="true" t="shared" si="5" ref="E11:G11">SUM(E12:E12)</f>
        <v>39892</v>
      </c>
      <c r="F11" s="7">
        <f t="shared" si="5"/>
        <v>40500</v>
      </c>
      <c r="G11" s="7">
        <f t="shared" si="5"/>
        <v>41000</v>
      </c>
    </row>
    <row r="12" spans="1:7" ht="15">
      <c r="A12" s="161">
        <v>31</v>
      </c>
      <c r="B12" s="162"/>
      <c r="C12" s="163"/>
      <c r="D12" s="18" t="s">
        <v>24</v>
      </c>
      <c r="E12" s="8">
        <v>39892</v>
      </c>
      <c r="F12" s="8">
        <v>40500</v>
      </c>
      <c r="G12" s="8">
        <v>41000</v>
      </c>
    </row>
    <row r="13" spans="1:7" ht="15" customHeight="1">
      <c r="A13" s="158" t="s">
        <v>118</v>
      </c>
      <c r="B13" s="159"/>
      <c r="C13" s="160"/>
      <c r="D13" s="21" t="s">
        <v>119</v>
      </c>
      <c r="E13" s="7">
        <f aca="true" t="shared" si="6" ref="E13:G14">SUM(E14)</f>
        <v>10000</v>
      </c>
      <c r="F13" s="7">
        <f t="shared" si="6"/>
        <v>10500</v>
      </c>
      <c r="G13" s="7">
        <f t="shared" si="6"/>
        <v>11000</v>
      </c>
    </row>
    <row r="14" spans="1:7" ht="15">
      <c r="A14" s="164">
        <v>3</v>
      </c>
      <c r="B14" s="165"/>
      <c r="C14" s="166"/>
      <c r="D14" s="18" t="s">
        <v>23</v>
      </c>
      <c r="E14" s="7">
        <f t="shared" si="6"/>
        <v>10000</v>
      </c>
      <c r="F14" s="7">
        <f t="shared" si="6"/>
        <v>10500</v>
      </c>
      <c r="G14" s="7">
        <f t="shared" si="6"/>
        <v>11000</v>
      </c>
    </row>
    <row r="15" spans="1:7" ht="15">
      <c r="A15" s="182">
        <v>32</v>
      </c>
      <c r="B15" s="183"/>
      <c r="C15" s="184"/>
      <c r="D15" s="18" t="s">
        <v>34</v>
      </c>
      <c r="E15" s="8">
        <v>10000</v>
      </c>
      <c r="F15" s="8">
        <v>10500</v>
      </c>
      <c r="G15" s="9">
        <v>11000</v>
      </c>
    </row>
    <row r="16" spans="1:7" ht="15" customHeight="1">
      <c r="A16" s="158" t="s">
        <v>120</v>
      </c>
      <c r="B16" s="159"/>
      <c r="C16" s="160"/>
      <c r="D16" s="21" t="s">
        <v>121</v>
      </c>
      <c r="E16" s="7">
        <f aca="true" t="shared" si="7" ref="E16:G17">SUM(E17)</f>
        <v>61484</v>
      </c>
      <c r="F16" s="7">
        <f t="shared" si="7"/>
        <v>61500</v>
      </c>
      <c r="G16" s="7">
        <f t="shared" si="7"/>
        <v>62000</v>
      </c>
    </row>
    <row r="17" spans="1:7" ht="15">
      <c r="A17" s="164">
        <v>3</v>
      </c>
      <c r="B17" s="165"/>
      <c r="C17" s="166"/>
      <c r="D17" s="18" t="s">
        <v>23</v>
      </c>
      <c r="E17" s="7">
        <f t="shared" si="7"/>
        <v>61484</v>
      </c>
      <c r="F17" s="7">
        <f t="shared" si="7"/>
        <v>61500</v>
      </c>
      <c r="G17" s="7">
        <f t="shared" si="7"/>
        <v>62000</v>
      </c>
    </row>
    <row r="18" spans="1:7" ht="15">
      <c r="A18" s="182">
        <v>32</v>
      </c>
      <c r="B18" s="183"/>
      <c r="C18" s="184"/>
      <c r="D18" s="18" t="s">
        <v>34</v>
      </c>
      <c r="E18" s="8">
        <v>61484</v>
      </c>
      <c r="F18" s="8">
        <v>61500</v>
      </c>
      <c r="G18" s="9">
        <v>62000</v>
      </c>
    </row>
    <row r="19" spans="1:7" ht="26.4">
      <c r="A19" s="170" t="s">
        <v>122</v>
      </c>
      <c r="B19" s="171"/>
      <c r="C19" s="172"/>
      <c r="D19" s="40" t="s">
        <v>126</v>
      </c>
      <c r="E19" s="42">
        <f aca="true" t="shared" si="8" ref="E19:G20">SUM(E20)</f>
        <v>1500</v>
      </c>
      <c r="F19" s="42">
        <f t="shared" si="8"/>
        <v>1500</v>
      </c>
      <c r="G19" s="42">
        <f t="shared" si="8"/>
        <v>1500</v>
      </c>
    </row>
    <row r="20" spans="1:7" ht="15" customHeight="1">
      <c r="A20" s="158" t="s">
        <v>120</v>
      </c>
      <c r="B20" s="159"/>
      <c r="C20" s="160"/>
      <c r="D20" s="21" t="s">
        <v>121</v>
      </c>
      <c r="E20" s="8">
        <f t="shared" si="8"/>
        <v>1500</v>
      </c>
      <c r="F20" s="8">
        <f t="shared" si="8"/>
        <v>1500</v>
      </c>
      <c r="G20" s="8">
        <f t="shared" si="8"/>
        <v>1500</v>
      </c>
    </row>
    <row r="21" spans="1:7" ht="26.4">
      <c r="A21" s="164">
        <v>4</v>
      </c>
      <c r="B21" s="165"/>
      <c r="C21" s="166"/>
      <c r="D21" s="18" t="s">
        <v>25</v>
      </c>
      <c r="E21" s="7">
        <f aca="true" t="shared" si="9" ref="E21:G21">SUM(E22)</f>
        <v>1500</v>
      </c>
      <c r="F21" s="7">
        <f t="shared" si="9"/>
        <v>1500</v>
      </c>
      <c r="G21" s="7">
        <f t="shared" si="9"/>
        <v>1500</v>
      </c>
    </row>
    <row r="22" spans="1:7" ht="26.4">
      <c r="A22" s="161">
        <v>42</v>
      </c>
      <c r="B22" s="162"/>
      <c r="C22" s="163"/>
      <c r="D22" s="18" t="s">
        <v>43</v>
      </c>
      <c r="E22" s="8">
        <v>1500</v>
      </c>
      <c r="F22" s="8">
        <v>1500</v>
      </c>
      <c r="G22" s="9">
        <v>1500</v>
      </c>
    </row>
    <row r="23" spans="1:7" ht="15" customHeight="1">
      <c r="A23" s="179" t="s">
        <v>123</v>
      </c>
      <c r="B23" s="180"/>
      <c r="C23" s="181"/>
      <c r="D23" s="38" t="s">
        <v>124</v>
      </c>
      <c r="E23" s="44">
        <f aca="true" t="shared" si="10" ref="E23:G23">SUM(E24+E29)</f>
        <v>68800</v>
      </c>
      <c r="F23" s="44">
        <f t="shared" si="10"/>
        <v>99700</v>
      </c>
      <c r="G23" s="44">
        <f t="shared" si="10"/>
        <v>101400</v>
      </c>
    </row>
    <row r="24" spans="1:7" ht="27.75" customHeight="1">
      <c r="A24" s="167" t="s">
        <v>114</v>
      </c>
      <c r="B24" s="168"/>
      <c r="C24" s="169"/>
      <c r="D24" s="39" t="s">
        <v>128</v>
      </c>
      <c r="E24" s="45">
        <f aca="true" t="shared" si="11" ref="E24:G24">SUM(E25)</f>
        <v>46380</v>
      </c>
      <c r="F24" s="45">
        <f t="shared" si="11"/>
        <v>77000</v>
      </c>
      <c r="G24" s="45">
        <f t="shared" si="11"/>
        <v>78000</v>
      </c>
    </row>
    <row r="25" spans="1:7" ht="26.4">
      <c r="A25" s="170" t="s">
        <v>115</v>
      </c>
      <c r="B25" s="171"/>
      <c r="C25" s="172"/>
      <c r="D25" s="40" t="s">
        <v>130</v>
      </c>
      <c r="E25" s="42">
        <f aca="true" t="shared" si="12" ref="E25:G27">SUM(E26)</f>
        <v>46380</v>
      </c>
      <c r="F25" s="42">
        <f t="shared" si="12"/>
        <v>77000</v>
      </c>
      <c r="G25" s="42">
        <f t="shared" si="12"/>
        <v>78000</v>
      </c>
    </row>
    <row r="26" spans="1:7" ht="15" customHeight="1">
      <c r="A26" s="158" t="s">
        <v>116</v>
      </c>
      <c r="B26" s="159"/>
      <c r="C26" s="160"/>
      <c r="D26" s="21" t="s">
        <v>117</v>
      </c>
      <c r="E26" s="7">
        <f t="shared" si="12"/>
        <v>46380</v>
      </c>
      <c r="F26" s="7">
        <f t="shared" si="12"/>
        <v>77000</v>
      </c>
      <c r="G26" s="7">
        <f t="shared" si="12"/>
        <v>78000</v>
      </c>
    </row>
    <row r="27" spans="1:7" ht="15">
      <c r="A27" s="164">
        <v>3</v>
      </c>
      <c r="B27" s="165"/>
      <c r="C27" s="166"/>
      <c r="D27" s="18" t="s">
        <v>23</v>
      </c>
      <c r="E27" s="7">
        <f t="shared" si="12"/>
        <v>46380</v>
      </c>
      <c r="F27" s="7">
        <f t="shared" si="12"/>
        <v>77000</v>
      </c>
      <c r="G27" s="7">
        <f t="shared" si="12"/>
        <v>78000</v>
      </c>
    </row>
    <row r="28" spans="1:7" ht="15">
      <c r="A28" s="161">
        <v>36</v>
      </c>
      <c r="B28" s="162"/>
      <c r="C28" s="163"/>
      <c r="D28" s="18" t="s">
        <v>129</v>
      </c>
      <c r="E28" s="8">
        <v>46380</v>
      </c>
      <c r="F28" s="8">
        <v>77000</v>
      </c>
      <c r="G28" s="9">
        <v>78000</v>
      </c>
    </row>
    <row r="29" spans="1:7" ht="25.5" customHeight="1">
      <c r="A29" s="167" t="s">
        <v>131</v>
      </c>
      <c r="B29" s="168"/>
      <c r="C29" s="169"/>
      <c r="D29" s="39" t="s">
        <v>132</v>
      </c>
      <c r="E29" s="43">
        <f aca="true" t="shared" si="13" ref="E29:G29">SUM(E30+E34+E38)</f>
        <v>22420</v>
      </c>
      <c r="F29" s="43">
        <f t="shared" si="13"/>
        <v>22700</v>
      </c>
      <c r="G29" s="43">
        <f t="shared" si="13"/>
        <v>23400</v>
      </c>
    </row>
    <row r="30" spans="1:7" ht="39.6">
      <c r="A30" s="170" t="s">
        <v>115</v>
      </c>
      <c r="B30" s="171"/>
      <c r="C30" s="172"/>
      <c r="D30" s="40" t="s">
        <v>264</v>
      </c>
      <c r="E30" s="41">
        <f aca="true" t="shared" si="14" ref="E30:G32">SUM(E31)</f>
        <v>18000</v>
      </c>
      <c r="F30" s="41">
        <f t="shared" si="14"/>
        <v>18100</v>
      </c>
      <c r="G30" s="41">
        <f t="shared" si="14"/>
        <v>18400</v>
      </c>
    </row>
    <row r="31" spans="1:7" ht="15" customHeight="1">
      <c r="A31" s="158" t="s">
        <v>116</v>
      </c>
      <c r="B31" s="159"/>
      <c r="C31" s="160"/>
      <c r="D31" s="21" t="s">
        <v>117</v>
      </c>
      <c r="E31" s="7">
        <f t="shared" si="14"/>
        <v>18000</v>
      </c>
      <c r="F31" s="7">
        <f t="shared" si="14"/>
        <v>18100</v>
      </c>
      <c r="G31" s="7">
        <f t="shared" si="14"/>
        <v>18400</v>
      </c>
    </row>
    <row r="32" spans="1:7" ht="15">
      <c r="A32" s="164">
        <v>3</v>
      </c>
      <c r="B32" s="165"/>
      <c r="C32" s="166"/>
      <c r="D32" s="18" t="s">
        <v>23</v>
      </c>
      <c r="E32" s="7">
        <f t="shared" si="14"/>
        <v>18000</v>
      </c>
      <c r="F32" s="7">
        <f t="shared" si="14"/>
        <v>18100</v>
      </c>
      <c r="G32" s="7">
        <f t="shared" si="14"/>
        <v>18400</v>
      </c>
    </row>
    <row r="33" spans="1:7" ht="15">
      <c r="A33" s="161">
        <v>37</v>
      </c>
      <c r="B33" s="162"/>
      <c r="C33" s="163"/>
      <c r="D33" s="18" t="s">
        <v>95</v>
      </c>
      <c r="E33" s="8">
        <v>18000</v>
      </c>
      <c r="F33" s="8">
        <v>18100</v>
      </c>
      <c r="G33" s="9">
        <v>18400</v>
      </c>
    </row>
    <row r="34" spans="1:7" ht="26.4">
      <c r="A34" s="170" t="s">
        <v>133</v>
      </c>
      <c r="B34" s="171"/>
      <c r="C34" s="172"/>
      <c r="D34" s="40" t="s">
        <v>134</v>
      </c>
      <c r="E34" s="42">
        <f aca="true" t="shared" si="15" ref="E34:G36">SUM(E35)</f>
        <v>700</v>
      </c>
      <c r="F34" s="42">
        <f t="shared" si="15"/>
        <v>700</v>
      </c>
      <c r="G34" s="42">
        <f t="shared" si="15"/>
        <v>800</v>
      </c>
    </row>
    <row r="35" spans="1:7" ht="15" customHeight="1">
      <c r="A35" s="158" t="s">
        <v>116</v>
      </c>
      <c r="B35" s="159"/>
      <c r="C35" s="160"/>
      <c r="D35" s="21" t="s">
        <v>117</v>
      </c>
      <c r="E35" s="7">
        <f t="shared" si="15"/>
        <v>700</v>
      </c>
      <c r="F35" s="7">
        <f t="shared" si="15"/>
        <v>700</v>
      </c>
      <c r="G35" s="7">
        <f t="shared" si="15"/>
        <v>800</v>
      </c>
    </row>
    <row r="36" spans="1:7" ht="15">
      <c r="A36" s="164">
        <v>3</v>
      </c>
      <c r="B36" s="165"/>
      <c r="C36" s="166"/>
      <c r="D36" s="18" t="s">
        <v>23</v>
      </c>
      <c r="E36" s="7">
        <f t="shared" si="15"/>
        <v>700</v>
      </c>
      <c r="F36" s="7">
        <f t="shared" si="15"/>
        <v>700</v>
      </c>
      <c r="G36" s="7">
        <f t="shared" si="15"/>
        <v>800</v>
      </c>
    </row>
    <row r="37" spans="1:7" ht="18.75" customHeight="1">
      <c r="A37" s="161">
        <v>38</v>
      </c>
      <c r="B37" s="162"/>
      <c r="C37" s="163"/>
      <c r="D37" s="18" t="s">
        <v>135</v>
      </c>
      <c r="E37" s="8">
        <v>700</v>
      </c>
      <c r="F37" s="8">
        <v>700</v>
      </c>
      <c r="G37" s="9">
        <v>800</v>
      </c>
    </row>
    <row r="38" spans="1:7" ht="15">
      <c r="A38" s="170" t="s">
        <v>136</v>
      </c>
      <c r="B38" s="171"/>
      <c r="C38" s="172"/>
      <c r="D38" s="40" t="s">
        <v>137</v>
      </c>
      <c r="E38" s="42">
        <f aca="true" t="shared" si="16" ref="E38:G40">SUM(E39)</f>
        <v>3720</v>
      </c>
      <c r="F38" s="42">
        <f t="shared" si="16"/>
        <v>3900</v>
      </c>
      <c r="G38" s="42">
        <f t="shared" si="16"/>
        <v>4200</v>
      </c>
    </row>
    <row r="39" spans="1:7" ht="15" customHeight="1">
      <c r="A39" s="158" t="s">
        <v>116</v>
      </c>
      <c r="B39" s="159"/>
      <c r="C39" s="160"/>
      <c r="D39" s="21" t="s">
        <v>117</v>
      </c>
      <c r="E39" s="7">
        <f t="shared" si="16"/>
        <v>3720</v>
      </c>
      <c r="F39" s="7">
        <f t="shared" si="16"/>
        <v>3900</v>
      </c>
      <c r="G39" s="7">
        <f t="shared" si="16"/>
        <v>4200</v>
      </c>
    </row>
    <row r="40" spans="1:7" ht="15">
      <c r="A40" s="164">
        <v>3</v>
      </c>
      <c r="B40" s="165"/>
      <c r="C40" s="166"/>
      <c r="D40" s="18" t="s">
        <v>23</v>
      </c>
      <c r="E40" s="7">
        <f t="shared" si="16"/>
        <v>3720</v>
      </c>
      <c r="F40" s="7">
        <f t="shared" si="16"/>
        <v>3900</v>
      </c>
      <c r="G40" s="7">
        <f t="shared" si="16"/>
        <v>4200</v>
      </c>
    </row>
    <row r="41" spans="1:7" ht="15">
      <c r="A41" s="161">
        <v>37</v>
      </c>
      <c r="B41" s="162"/>
      <c r="C41" s="163"/>
      <c r="D41" s="18" t="s">
        <v>95</v>
      </c>
      <c r="E41" s="8">
        <v>3720</v>
      </c>
      <c r="F41" s="8">
        <v>3900</v>
      </c>
      <c r="G41" s="9">
        <v>4200</v>
      </c>
    </row>
    <row r="42" spans="1:7" ht="25.5" customHeight="1">
      <c r="A42" s="179" t="s">
        <v>138</v>
      </c>
      <c r="B42" s="180"/>
      <c r="C42" s="181"/>
      <c r="D42" s="38" t="s">
        <v>139</v>
      </c>
      <c r="E42" s="44">
        <f aca="true" t="shared" si="17" ref="E42:G42">SUM(E43+E52+E86+E91)</f>
        <v>57463</v>
      </c>
      <c r="F42" s="44">
        <f t="shared" si="17"/>
        <v>55920</v>
      </c>
      <c r="G42" s="44">
        <f t="shared" si="17"/>
        <v>57670</v>
      </c>
    </row>
    <row r="43" spans="1:7" ht="25.5" customHeight="1">
      <c r="A43" s="167" t="s">
        <v>114</v>
      </c>
      <c r="B43" s="168"/>
      <c r="C43" s="169"/>
      <c r="D43" s="39" t="s">
        <v>140</v>
      </c>
      <c r="E43" s="45">
        <f aca="true" t="shared" si="18" ref="E43:G43">SUM(E44+E48)</f>
        <v>4230</v>
      </c>
      <c r="F43" s="45">
        <f t="shared" si="18"/>
        <v>4350</v>
      </c>
      <c r="G43" s="45">
        <f t="shared" si="18"/>
        <v>4600</v>
      </c>
    </row>
    <row r="44" spans="1:7" ht="15">
      <c r="A44" s="170" t="s">
        <v>115</v>
      </c>
      <c r="B44" s="171"/>
      <c r="C44" s="172"/>
      <c r="D44" s="40" t="s">
        <v>141</v>
      </c>
      <c r="E44" s="42">
        <f aca="true" t="shared" si="19" ref="E44:G44">SUM(E45)</f>
        <v>1530</v>
      </c>
      <c r="F44" s="42">
        <f t="shared" si="19"/>
        <v>1550</v>
      </c>
      <c r="G44" s="42">
        <f t="shared" si="19"/>
        <v>1600</v>
      </c>
    </row>
    <row r="45" spans="1:7" ht="15" customHeight="1">
      <c r="A45" s="158" t="s">
        <v>120</v>
      </c>
      <c r="B45" s="159"/>
      <c r="C45" s="160"/>
      <c r="D45" s="21" t="s">
        <v>121</v>
      </c>
      <c r="E45" s="7">
        <f aca="true" t="shared" si="20" ref="E45:G46">SUM(E46)</f>
        <v>1530</v>
      </c>
      <c r="F45" s="7">
        <f t="shared" si="20"/>
        <v>1550</v>
      </c>
      <c r="G45" s="7">
        <f t="shared" si="20"/>
        <v>1600</v>
      </c>
    </row>
    <row r="46" spans="1:7" ht="15">
      <c r="A46" s="164">
        <v>3</v>
      </c>
      <c r="B46" s="165"/>
      <c r="C46" s="166"/>
      <c r="D46" s="18" t="s">
        <v>23</v>
      </c>
      <c r="E46" s="7">
        <f t="shared" si="20"/>
        <v>1530</v>
      </c>
      <c r="F46" s="7">
        <f t="shared" si="20"/>
        <v>1550</v>
      </c>
      <c r="G46" s="7">
        <f t="shared" si="20"/>
        <v>1600</v>
      </c>
    </row>
    <row r="47" spans="1:7" ht="15">
      <c r="A47" s="182">
        <v>32</v>
      </c>
      <c r="B47" s="183"/>
      <c r="C47" s="184"/>
      <c r="D47" s="18" t="s">
        <v>34</v>
      </c>
      <c r="E47" s="8">
        <v>1530</v>
      </c>
      <c r="F47" s="8">
        <v>1550</v>
      </c>
      <c r="G47" s="9">
        <v>1600</v>
      </c>
    </row>
    <row r="48" spans="1:7" ht="25.5" customHeight="1">
      <c r="A48" s="170" t="s">
        <v>133</v>
      </c>
      <c r="B48" s="171"/>
      <c r="C48" s="172"/>
      <c r="D48" s="40" t="s">
        <v>142</v>
      </c>
      <c r="E48" s="42">
        <f aca="true" t="shared" si="21" ref="E48:G50">SUM(E49)</f>
        <v>2700</v>
      </c>
      <c r="F48" s="42">
        <f t="shared" si="21"/>
        <v>2800</v>
      </c>
      <c r="G48" s="42">
        <f t="shared" si="21"/>
        <v>3000</v>
      </c>
    </row>
    <row r="49" spans="1:7" ht="15" customHeight="1">
      <c r="A49" s="158" t="s">
        <v>116</v>
      </c>
      <c r="B49" s="159"/>
      <c r="C49" s="160"/>
      <c r="D49" s="21" t="s">
        <v>117</v>
      </c>
      <c r="E49" s="7">
        <f t="shared" si="21"/>
        <v>2700</v>
      </c>
      <c r="F49" s="7">
        <f t="shared" si="21"/>
        <v>2800</v>
      </c>
      <c r="G49" s="7">
        <f t="shared" si="21"/>
        <v>3000</v>
      </c>
    </row>
    <row r="50" spans="1:7" ht="15">
      <c r="A50" s="164">
        <v>3</v>
      </c>
      <c r="B50" s="165"/>
      <c r="C50" s="166"/>
      <c r="D50" s="18" t="s">
        <v>23</v>
      </c>
      <c r="E50" s="7">
        <f t="shared" si="21"/>
        <v>2700</v>
      </c>
      <c r="F50" s="7">
        <f t="shared" si="21"/>
        <v>2800</v>
      </c>
      <c r="G50" s="7">
        <f t="shared" si="21"/>
        <v>3000</v>
      </c>
    </row>
    <row r="51" spans="1:7" ht="15">
      <c r="A51" s="182">
        <v>38</v>
      </c>
      <c r="B51" s="183"/>
      <c r="C51" s="184"/>
      <c r="D51" s="18" t="s">
        <v>143</v>
      </c>
      <c r="E51" s="8">
        <v>2700</v>
      </c>
      <c r="F51" s="8">
        <v>2800</v>
      </c>
      <c r="G51" s="9">
        <v>3000</v>
      </c>
    </row>
    <row r="52" spans="1:7" s="23" customFormat="1" ht="25.5" customHeight="1">
      <c r="A52" s="167" t="s">
        <v>131</v>
      </c>
      <c r="B52" s="168"/>
      <c r="C52" s="169"/>
      <c r="D52" s="39" t="s">
        <v>144</v>
      </c>
      <c r="E52" s="45">
        <f aca="true" t="shared" si="22" ref="E52:G52">SUM(E53+E68+E75+E82)</f>
        <v>31318</v>
      </c>
      <c r="F52" s="45">
        <f t="shared" si="22"/>
        <v>29210</v>
      </c>
      <c r="G52" s="45">
        <f t="shared" si="22"/>
        <v>30010</v>
      </c>
    </row>
    <row r="53" spans="1:7" s="23" customFormat="1" ht="25.5" customHeight="1">
      <c r="A53" s="170" t="s">
        <v>115</v>
      </c>
      <c r="B53" s="171"/>
      <c r="C53" s="172"/>
      <c r="D53" s="40" t="s">
        <v>145</v>
      </c>
      <c r="E53" s="42">
        <f aca="true" t="shared" si="23" ref="E53:G53">SUM(E54+E59+E62+E65)</f>
        <v>20088</v>
      </c>
      <c r="F53" s="42">
        <f t="shared" si="23"/>
        <v>20610</v>
      </c>
      <c r="G53" s="42">
        <f t="shared" si="23"/>
        <v>21410</v>
      </c>
    </row>
    <row r="54" spans="1:7" ht="15" customHeight="1">
      <c r="A54" s="158" t="s">
        <v>120</v>
      </c>
      <c r="B54" s="159"/>
      <c r="C54" s="160"/>
      <c r="D54" s="21" t="s">
        <v>121</v>
      </c>
      <c r="E54" s="7">
        <f aca="true" t="shared" si="24" ref="E54">SUM(E55)</f>
        <v>19588</v>
      </c>
      <c r="F54" s="7">
        <f aca="true" t="shared" si="25" ref="F54">SUM(F55)</f>
        <v>20110</v>
      </c>
      <c r="G54" s="7">
        <f aca="true" t="shared" si="26" ref="G54">SUM(G55)</f>
        <v>20810</v>
      </c>
    </row>
    <row r="55" spans="1:7" ht="15">
      <c r="A55" s="164">
        <v>3</v>
      </c>
      <c r="B55" s="165"/>
      <c r="C55" s="166"/>
      <c r="D55" s="18" t="s">
        <v>23</v>
      </c>
      <c r="E55" s="7">
        <f aca="true" t="shared" si="27" ref="E55:G55">SUM(E56:E58)</f>
        <v>19588</v>
      </c>
      <c r="F55" s="7">
        <f t="shared" si="27"/>
        <v>20110</v>
      </c>
      <c r="G55" s="7">
        <f t="shared" si="27"/>
        <v>20810</v>
      </c>
    </row>
    <row r="56" spans="1:7" ht="15">
      <c r="A56" s="182">
        <v>31</v>
      </c>
      <c r="B56" s="183"/>
      <c r="C56" s="184"/>
      <c r="D56" s="18" t="s">
        <v>24</v>
      </c>
      <c r="E56" s="8">
        <v>15922</v>
      </c>
      <c r="F56" s="8">
        <v>16400</v>
      </c>
      <c r="G56" s="8">
        <v>16900</v>
      </c>
    </row>
    <row r="57" spans="1:7" ht="15">
      <c r="A57" s="182">
        <v>32</v>
      </c>
      <c r="B57" s="183"/>
      <c r="C57" s="184"/>
      <c r="D57" s="18" t="s">
        <v>34</v>
      </c>
      <c r="E57" s="8">
        <v>3466</v>
      </c>
      <c r="F57" s="8">
        <v>3500</v>
      </c>
      <c r="G57" s="9">
        <v>3700</v>
      </c>
    </row>
    <row r="58" spans="1:7" ht="15">
      <c r="A58" s="161">
        <v>34</v>
      </c>
      <c r="B58" s="162"/>
      <c r="C58" s="163"/>
      <c r="D58" s="18" t="s">
        <v>92</v>
      </c>
      <c r="E58" s="8">
        <v>200</v>
      </c>
      <c r="F58" s="8">
        <v>210</v>
      </c>
      <c r="G58" s="9">
        <v>210</v>
      </c>
    </row>
    <row r="59" spans="1:7" ht="15" customHeight="1">
      <c r="A59" s="158" t="s">
        <v>230</v>
      </c>
      <c r="B59" s="159"/>
      <c r="C59" s="160"/>
      <c r="D59" s="21" t="s">
        <v>121</v>
      </c>
      <c r="E59" s="7">
        <f aca="true" t="shared" si="28" ref="E59:G60">SUM(E60)</f>
        <v>500</v>
      </c>
      <c r="F59" s="7">
        <f t="shared" si="28"/>
        <v>500</v>
      </c>
      <c r="G59" s="7">
        <f>SUM(G60)</f>
        <v>600</v>
      </c>
    </row>
    <row r="60" spans="1:7" ht="15">
      <c r="A60" s="164">
        <v>3</v>
      </c>
      <c r="B60" s="165"/>
      <c r="C60" s="166"/>
      <c r="D60" s="18" t="s">
        <v>23</v>
      </c>
      <c r="E60" s="7">
        <f t="shared" si="28"/>
        <v>500</v>
      </c>
      <c r="F60" s="7">
        <f t="shared" si="28"/>
        <v>500</v>
      </c>
      <c r="G60" s="7">
        <f t="shared" si="28"/>
        <v>600</v>
      </c>
    </row>
    <row r="61" spans="1:7" ht="15">
      <c r="A61" s="182">
        <v>32</v>
      </c>
      <c r="B61" s="183"/>
      <c r="C61" s="184"/>
      <c r="D61" s="18" t="s">
        <v>34</v>
      </c>
      <c r="E61" s="7">
        <v>500</v>
      </c>
      <c r="F61" s="7">
        <v>500</v>
      </c>
      <c r="G61" s="47">
        <v>600</v>
      </c>
    </row>
    <row r="62" spans="1:7" ht="15" customHeight="1">
      <c r="A62" s="158" t="s">
        <v>231</v>
      </c>
      <c r="B62" s="159"/>
      <c r="C62" s="160"/>
      <c r="D62" s="21" t="s">
        <v>121</v>
      </c>
      <c r="E62" s="7">
        <f aca="true" t="shared" si="29" ref="E62:G63">SUM(E63)</f>
        <v>0</v>
      </c>
      <c r="F62" s="7">
        <f t="shared" si="29"/>
        <v>0</v>
      </c>
      <c r="G62" s="7">
        <f t="shared" si="29"/>
        <v>0</v>
      </c>
    </row>
    <row r="63" spans="1:7" ht="15">
      <c r="A63" s="164">
        <v>3</v>
      </c>
      <c r="B63" s="165"/>
      <c r="C63" s="166"/>
      <c r="D63" s="18" t="s">
        <v>23</v>
      </c>
      <c r="E63" s="7">
        <f t="shared" si="29"/>
        <v>0</v>
      </c>
      <c r="F63" s="7">
        <f t="shared" si="29"/>
        <v>0</v>
      </c>
      <c r="G63" s="7">
        <f t="shared" si="29"/>
        <v>0</v>
      </c>
    </row>
    <row r="64" spans="1:7" ht="15">
      <c r="A64" s="182">
        <v>32</v>
      </c>
      <c r="B64" s="183"/>
      <c r="C64" s="184"/>
      <c r="D64" s="18" t="s">
        <v>34</v>
      </c>
      <c r="E64" s="7">
        <v>0</v>
      </c>
      <c r="F64" s="7"/>
      <c r="G64" s="7"/>
    </row>
    <row r="65" spans="1:7" ht="15" customHeight="1">
      <c r="A65" s="158" t="s">
        <v>272</v>
      </c>
      <c r="B65" s="159"/>
      <c r="C65" s="160"/>
      <c r="D65" s="21" t="s">
        <v>87</v>
      </c>
      <c r="E65" s="7">
        <f aca="true" t="shared" si="30" ref="E65:G65">SUM(E66)</f>
        <v>0</v>
      </c>
      <c r="F65" s="7">
        <f t="shared" si="30"/>
        <v>0</v>
      </c>
      <c r="G65" s="7">
        <f t="shared" si="30"/>
        <v>0</v>
      </c>
    </row>
    <row r="66" spans="1:7" ht="15">
      <c r="A66" s="164">
        <v>3</v>
      </c>
      <c r="B66" s="165"/>
      <c r="C66" s="166"/>
      <c r="D66" s="18" t="s">
        <v>23</v>
      </c>
      <c r="E66" s="7">
        <f aca="true" t="shared" si="31" ref="E66:G66">SUM(E67)</f>
        <v>0</v>
      </c>
      <c r="F66" s="7">
        <f t="shared" si="31"/>
        <v>0</v>
      </c>
      <c r="G66" s="7">
        <f t="shared" si="31"/>
        <v>0</v>
      </c>
    </row>
    <row r="67" spans="1:7" ht="15">
      <c r="A67" s="182">
        <v>32</v>
      </c>
      <c r="B67" s="183"/>
      <c r="C67" s="184"/>
      <c r="D67" s="18" t="s">
        <v>34</v>
      </c>
      <c r="E67" s="7">
        <v>0</v>
      </c>
      <c r="F67" s="7"/>
      <c r="G67" s="47"/>
    </row>
    <row r="68" spans="1:7" ht="26.4">
      <c r="A68" s="170" t="s">
        <v>122</v>
      </c>
      <c r="B68" s="171"/>
      <c r="C68" s="172"/>
      <c r="D68" s="40" t="s">
        <v>146</v>
      </c>
      <c r="E68" s="42">
        <f aca="true" t="shared" si="32" ref="E68:G68">SUM(E69+E72)</f>
        <v>5700</v>
      </c>
      <c r="F68" s="42">
        <f t="shared" si="32"/>
        <v>2600</v>
      </c>
      <c r="G68" s="42">
        <f t="shared" si="32"/>
        <v>2600</v>
      </c>
    </row>
    <row r="69" spans="1:7" ht="15" customHeight="1">
      <c r="A69" s="158" t="s">
        <v>120</v>
      </c>
      <c r="B69" s="159"/>
      <c r="C69" s="160"/>
      <c r="D69" s="21" t="s">
        <v>121</v>
      </c>
      <c r="E69" s="7">
        <f aca="true" t="shared" si="33" ref="E69:G70">SUM(E70)</f>
        <v>5200</v>
      </c>
      <c r="F69" s="7">
        <f t="shared" si="33"/>
        <v>1000</v>
      </c>
      <c r="G69" s="7">
        <f t="shared" si="33"/>
        <v>1000</v>
      </c>
    </row>
    <row r="70" spans="1:7" ht="15">
      <c r="A70" s="164">
        <v>4</v>
      </c>
      <c r="B70" s="165"/>
      <c r="C70" s="166"/>
      <c r="D70" s="18" t="s">
        <v>147</v>
      </c>
      <c r="E70" s="7">
        <f t="shared" si="33"/>
        <v>5200</v>
      </c>
      <c r="F70" s="7">
        <f t="shared" si="33"/>
        <v>1000</v>
      </c>
      <c r="G70" s="7">
        <f t="shared" si="33"/>
        <v>1000</v>
      </c>
    </row>
    <row r="71" spans="1:7" ht="15">
      <c r="A71" s="182">
        <v>42</v>
      </c>
      <c r="B71" s="183"/>
      <c r="C71" s="184"/>
      <c r="D71" s="18" t="s">
        <v>160</v>
      </c>
      <c r="E71" s="8">
        <v>5200</v>
      </c>
      <c r="F71" s="8">
        <v>1000</v>
      </c>
      <c r="G71" s="9">
        <v>1000</v>
      </c>
    </row>
    <row r="72" spans="1:7" ht="15" customHeight="1">
      <c r="A72" s="158" t="s">
        <v>230</v>
      </c>
      <c r="B72" s="159"/>
      <c r="C72" s="160"/>
      <c r="D72" s="21" t="s">
        <v>121</v>
      </c>
      <c r="E72" s="7">
        <f aca="true" t="shared" si="34" ref="E72:G73">SUM(E73)</f>
        <v>500</v>
      </c>
      <c r="F72" s="7">
        <f t="shared" si="34"/>
        <v>1600</v>
      </c>
      <c r="G72" s="7">
        <f t="shared" si="34"/>
        <v>1600</v>
      </c>
    </row>
    <row r="73" spans="1:7" ht="15">
      <c r="A73" s="164">
        <v>4</v>
      </c>
      <c r="B73" s="165"/>
      <c r="C73" s="166"/>
      <c r="D73" s="18" t="s">
        <v>147</v>
      </c>
      <c r="E73" s="7">
        <f t="shared" si="34"/>
        <v>500</v>
      </c>
      <c r="F73" s="7">
        <f t="shared" si="34"/>
        <v>1600</v>
      </c>
      <c r="G73" s="7">
        <f t="shared" si="34"/>
        <v>1600</v>
      </c>
    </row>
    <row r="74" spans="1:7" ht="15">
      <c r="A74" s="182">
        <v>42</v>
      </c>
      <c r="B74" s="183"/>
      <c r="C74" s="184"/>
      <c r="D74" s="18" t="s">
        <v>160</v>
      </c>
      <c r="E74" s="7">
        <v>500</v>
      </c>
      <c r="F74" s="7">
        <v>1600</v>
      </c>
      <c r="G74" s="47">
        <v>1600</v>
      </c>
    </row>
    <row r="75" spans="1:7" ht="25.5" customHeight="1">
      <c r="A75" s="170" t="s">
        <v>148</v>
      </c>
      <c r="B75" s="171"/>
      <c r="C75" s="172"/>
      <c r="D75" s="40" t="s">
        <v>149</v>
      </c>
      <c r="E75" s="42">
        <f aca="true" t="shared" si="35" ref="E75:G75">SUM(E76+E79)</f>
        <v>4600</v>
      </c>
      <c r="F75" s="42">
        <f t="shared" si="35"/>
        <v>5000</v>
      </c>
      <c r="G75" s="42">
        <f t="shared" si="35"/>
        <v>5000</v>
      </c>
    </row>
    <row r="76" spans="1:7" ht="15" customHeight="1">
      <c r="A76" s="158" t="s">
        <v>120</v>
      </c>
      <c r="B76" s="159"/>
      <c r="C76" s="160"/>
      <c r="D76" s="21" t="s">
        <v>121</v>
      </c>
      <c r="E76" s="7">
        <f aca="true" t="shared" si="36" ref="E76:E77">SUM(E77)</f>
        <v>4600</v>
      </c>
      <c r="F76" s="7">
        <f aca="true" t="shared" si="37" ref="F76:F77">SUM(F77)</f>
        <v>5000</v>
      </c>
      <c r="G76" s="7">
        <f aca="true" t="shared" si="38" ref="G76:G77">SUM(G77)</f>
        <v>5000</v>
      </c>
    </row>
    <row r="77" spans="1:7" ht="15">
      <c r="A77" s="164">
        <v>4</v>
      </c>
      <c r="B77" s="165"/>
      <c r="C77" s="166"/>
      <c r="D77" s="18" t="s">
        <v>147</v>
      </c>
      <c r="E77" s="7">
        <f t="shared" si="36"/>
        <v>4600</v>
      </c>
      <c r="F77" s="7">
        <f t="shared" si="37"/>
        <v>5000</v>
      </c>
      <c r="G77" s="7">
        <f t="shared" si="38"/>
        <v>5000</v>
      </c>
    </row>
    <row r="78" spans="1:7" ht="15.75" customHeight="1">
      <c r="A78" s="182">
        <v>42</v>
      </c>
      <c r="B78" s="183"/>
      <c r="C78" s="184"/>
      <c r="D78" s="18" t="s">
        <v>160</v>
      </c>
      <c r="E78" s="7">
        <v>4600</v>
      </c>
      <c r="F78" s="7">
        <v>5000</v>
      </c>
      <c r="G78" s="7">
        <v>5000</v>
      </c>
    </row>
    <row r="79" spans="1:7" ht="15" customHeight="1">
      <c r="A79" s="158" t="s">
        <v>206</v>
      </c>
      <c r="B79" s="159"/>
      <c r="C79" s="160"/>
      <c r="D79" s="21" t="s">
        <v>83</v>
      </c>
      <c r="E79" s="7">
        <f aca="true" t="shared" si="39" ref="E79:G80">SUM(E80)</f>
        <v>0</v>
      </c>
      <c r="F79" s="7">
        <f t="shared" si="39"/>
        <v>0</v>
      </c>
      <c r="G79" s="7">
        <f t="shared" si="39"/>
        <v>0</v>
      </c>
    </row>
    <row r="80" spans="1:7" ht="15">
      <c r="A80" s="164">
        <v>4</v>
      </c>
      <c r="B80" s="165"/>
      <c r="C80" s="166"/>
      <c r="D80" s="18" t="s">
        <v>147</v>
      </c>
      <c r="E80" s="7">
        <f t="shared" si="39"/>
        <v>0</v>
      </c>
      <c r="F80" s="7">
        <f t="shared" si="39"/>
        <v>0</v>
      </c>
      <c r="G80" s="7">
        <f t="shared" si="39"/>
        <v>0</v>
      </c>
    </row>
    <row r="81" spans="1:7" ht="15">
      <c r="A81" s="182">
        <v>42</v>
      </c>
      <c r="B81" s="183"/>
      <c r="C81" s="184"/>
      <c r="D81" s="18" t="s">
        <v>160</v>
      </c>
      <c r="E81" s="8">
        <v>0</v>
      </c>
      <c r="F81" s="8"/>
      <c r="G81" s="9"/>
    </row>
    <row r="82" spans="1:7" ht="25.5" customHeight="1">
      <c r="A82" s="170" t="s">
        <v>150</v>
      </c>
      <c r="B82" s="171"/>
      <c r="C82" s="172"/>
      <c r="D82" s="40" t="s">
        <v>151</v>
      </c>
      <c r="E82" s="42">
        <f aca="true" t="shared" si="40" ref="E82:F82">SUM(E83)</f>
        <v>930</v>
      </c>
      <c r="F82" s="42">
        <f t="shared" si="40"/>
        <v>1000</v>
      </c>
      <c r="G82" s="42">
        <f aca="true" t="shared" si="41" ref="G82:G84">SUM(G83)</f>
        <v>1000</v>
      </c>
    </row>
    <row r="83" spans="1:7" ht="15" customHeight="1">
      <c r="A83" s="158" t="s">
        <v>120</v>
      </c>
      <c r="B83" s="159"/>
      <c r="C83" s="160"/>
      <c r="D83" s="21" t="s">
        <v>121</v>
      </c>
      <c r="E83" s="7">
        <f aca="true" t="shared" si="42" ref="E83:E84">SUM(E84)</f>
        <v>930</v>
      </c>
      <c r="F83" s="7">
        <f aca="true" t="shared" si="43" ref="F83:F84">SUM(F84)</f>
        <v>1000</v>
      </c>
      <c r="G83" s="7">
        <f t="shared" si="41"/>
        <v>1000</v>
      </c>
    </row>
    <row r="84" spans="1:7" ht="15">
      <c r="A84" s="164">
        <v>4</v>
      </c>
      <c r="B84" s="165"/>
      <c r="C84" s="166"/>
      <c r="D84" s="18" t="s">
        <v>147</v>
      </c>
      <c r="E84" s="7">
        <f t="shared" si="42"/>
        <v>930</v>
      </c>
      <c r="F84" s="7">
        <f t="shared" si="43"/>
        <v>1000</v>
      </c>
      <c r="G84" s="7">
        <f t="shared" si="41"/>
        <v>1000</v>
      </c>
    </row>
    <row r="85" spans="1:7" ht="15">
      <c r="A85" s="182">
        <v>42</v>
      </c>
      <c r="B85" s="183"/>
      <c r="C85" s="184"/>
      <c r="D85" s="18" t="s">
        <v>160</v>
      </c>
      <c r="E85" s="8">
        <v>930</v>
      </c>
      <c r="F85" s="8">
        <v>1000</v>
      </c>
      <c r="G85" s="9">
        <v>1000</v>
      </c>
    </row>
    <row r="86" spans="1:7" ht="25.5" customHeight="1">
      <c r="A86" s="167" t="s">
        <v>152</v>
      </c>
      <c r="B86" s="168"/>
      <c r="C86" s="169"/>
      <c r="D86" s="39" t="s">
        <v>153</v>
      </c>
      <c r="E86" s="45">
        <f aca="true" t="shared" si="44" ref="E86:G86">SUM(E87)</f>
        <v>15265</v>
      </c>
      <c r="F86" s="45">
        <f t="shared" si="44"/>
        <v>15660</v>
      </c>
      <c r="G86" s="45">
        <f t="shared" si="44"/>
        <v>16360</v>
      </c>
    </row>
    <row r="87" spans="1:7" ht="39" customHeight="1">
      <c r="A87" s="170" t="s">
        <v>122</v>
      </c>
      <c r="B87" s="171"/>
      <c r="C87" s="172"/>
      <c r="D87" s="40" t="s">
        <v>154</v>
      </c>
      <c r="E87" s="42">
        <f aca="true" t="shared" si="45" ref="E87:G89">SUM(E88)</f>
        <v>15265</v>
      </c>
      <c r="F87" s="42">
        <f t="shared" si="45"/>
        <v>15660</v>
      </c>
      <c r="G87" s="42">
        <f t="shared" si="45"/>
        <v>16360</v>
      </c>
    </row>
    <row r="88" spans="1:7" ht="15" customHeight="1">
      <c r="A88" s="158" t="s">
        <v>120</v>
      </c>
      <c r="B88" s="159"/>
      <c r="C88" s="160"/>
      <c r="D88" s="21" t="s">
        <v>121</v>
      </c>
      <c r="E88" s="7">
        <f t="shared" si="45"/>
        <v>15265</v>
      </c>
      <c r="F88" s="7">
        <f t="shared" si="45"/>
        <v>15660</v>
      </c>
      <c r="G88" s="7">
        <f t="shared" si="45"/>
        <v>16360</v>
      </c>
    </row>
    <row r="89" spans="1:7" ht="15">
      <c r="A89" s="164">
        <v>3</v>
      </c>
      <c r="B89" s="165"/>
      <c r="C89" s="166"/>
      <c r="D89" s="18" t="s">
        <v>23</v>
      </c>
      <c r="E89" s="7">
        <f t="shared" si="45"/>
        <v>15265</v>
      </c>
      <c r="F89" s="7">
        <f t="shared" si="45"/>
        <v>15660</v>
      </c>
      <c r="G89" s="7">
        <f t="shared" si="45"/>
        <v>16360</v>
      </c>
    </row>
    <row r="90" spans="1:7" ht="15">
      <c r="A90" s="182">
        <v>38</v>
      </c>
      <c r="B90" s="183"/>
      <c r="C90" s="184"/>
      <c r="D90" s="18" t="s">
        <v>155</v>
      </c>
      <c r="E90" s="8">
        <v>15265</v>
      </c>
      <c r="F90" s="8">
        <v>15660</v>
      </c>
      <c r="G90" s="9">
        <v>16360</v>
      </c>
    </row>
    <row r="91" spans="1:7" ht="15" customHeight="1">
      <c r="A91" s="167" t="s">
        <v>156</v>
      </c>
      <c r="B91" s="168"/>
      <c r="C91" s="169"/>
      <c r="D91" s="39" t="s">
        <v>157</v>
      </c>
      <c r="E91" s="45">
        <f aca="true" t="shared" si="46" ref="E91:F91">SUM(E92)</f>
        <v>6650</v>
      </c>
      <c r="F91" s="45">
        <f t="shared" si="46"/>
        <v>6700</v>
      </c>
      <c r="G91" s="45">
        <f aca="true" t="shared" si="47" ref="G91:G94">SUM(G92)</f>
        <v>6700</v>
      </c>
    </row>
    <row r="92" spans="1:7" ht="29.25" customHeight="1">
      <c r="A92" s="170" t="s">
        <v>122</v>
      </c>
      <c r="B92" s="171"/>
      <c r="C92" s="172"/>
      <c r="D92" s="40" t="s">
        <v>158</v>
      </c>
      <c r="E92" s="42">
        <f aca="true" t="shared" si="48" ref="E92:G92">SUM(E93+E96)</f>
        <v>6650</v>
      </c>
      <c r="F92" s="42">
        <f t="shared" si="48"/>
        <v>6700</v>
      </c>
      <c r="G92" s="42">
        <f t="shared" si="48"/>
        <v>6700</v>
      </c>
    </row>
    <row r="93" spans="1:7" ht="15" customHeight="1">
      <c r="A93" s="158" t="s">
        <v>120</v>
      </c>
      <c r="B93" s="159"/>
      <c r="C93" s="160"/>
      <c r="D93" s="21" t="s">
        <v>121</v>
      </c>
      <c r="E93" s="7">
        <f aca="true" t="shared" si="49" ref="E93:E94">SUM(E94)</f>
        <v>4650</v>
      </c>
      <c r="F93" s="7">
        <f aca="true" t="shared" si="50" ref="F93:F94">SUM(F94)</f>
        <v>4700</v>
      </c>
      <c r="G93" s="7">
        <f t="shared" si="47"/>
        <v>4700</v>
      </c>
    </row>
    <row r="94" spans="1:7" ht="15">
      <c r="A94" s="164">
        <v>4</v>
      </c>
      <c r="B94" s="165"/>
      <c r="C94" s="166"/>
      <c r="D94" s="18" t="s">
        <v>147</v>
      </c>
      <c r="E94" s="7">
        <f t="shared" si="49"/>
        <v>4650</v>
      </c>
      <c r="F94" s="7">
        <f t="shared" si="50"/>
        <v>4700</v>
      </c>
      <c r="G94" s="7">
        <f t="shared" si="47"/>
        <v>4700</v>
      </c>
    </row>
    <row r="95" spans="1:7" ht="26.4">
      <c r="A95" s="182">
        <v>41</v>
      </c>
      <c r="B95" s="183"/>
      <c r="C95" s="184"/>
      <c r="D95" s="18" t="s">
        <v>159</v>
      </c>
      <c r="E95" s="8">
        <v>4650</v>
      </c>
      <c r="F95" s="8">
        <v>4700</v>
      </c>
      <c r="G95" s="9">
        <v>4700</v>
      </c>
    </row>
    <row r="96" spans="1:7" ht="15" customHeight="1">
      <c r="A96" s="158" t="s">
        <v>230</v>
      </c>
      <c r="B96" s="159"/>
      <c r="C96" s="160"/>
      <c r="D96" s="21" t="s">
        <v>121</v>
      </c>
      <c r="E96" s="7">
        <f aca="true" t="shared" si="51" ref="E96:G96">SUM(E97)</f>
        <v>2000</v>
      </c>
      <c r="F96" s="7">
        <f t="shared" si="51"/>
        <v>2000</v>
      </c>
      <c r="G96" s="7">
        <f t="shared" si="51"/>
        <v>2000</v>
      </c>
    </row>
    <row r="97" spans="1:7" ht="15">
      <c r="A97" s="164">
        <v>4</v>
      </c>
      <c r="B97" s="165"/>
      <c r="C97" s="166"/>
      <c r="D97" s="18" t="s">
        <v>147</v>
      </c>
      <c r="E97" s="7">
        <f aca="true" t="shared" si="52" ref="E97:G97">SUM(E98)</f>
        <v>2000</v>
      </c>
      <c r="F97" s="7">
        <f t="shared" si="52"/>
        <v>2000</v>
      </c>
      <c r="G97" s="7">
        <f t="shared" si="52"/>
        <v>2000</v>
      </c>
    </row>
    <row r="98" spans="1:7" ht="26.4">
      <c r="A98" s="182">
        <v>41</v>
      </c>
      <c r="B98" s="183"/>
      <c r="C98" s="184"/>
      <c r="D98" s="18" t="s">
        <v>159</v>
      </c>
      <c r="E98" s="7">
        <v>2000</v>
      </c>
      <c r="F98" s="7">
        <v>2000</v>
      </c>
      <c r="G98" s="47">
        <v>2000</v>
      </c>
    </row>
    <row r="99" spans="1:7" ht="26.4">
      <c r="A99" s="179" t="s">
        <v>161</v>
      </c>
      <c r="B99" s="180"/>
      <c r="C99" s="181"/>
      <c r="D99" s="38" t="s">
        <v>162</v>
      </c>
      <c r="E99" s="44">
        <f aca="true" t="shared" si="53" ref="E99:G99">SUM(E100)</f>
        <v>17100</v>
      </c>
      <c r="F99" s="44">
        <f t="shared" si="53"/>
        <v>17130</v>
      </c>
      <c r="G99" s="44">
        <f t="shared" si="53"/>
        <v>17200</v>
      </c>
    </row>
    <row r="100" spans="1:7" ht="25.5" customHeight="1">
      <c r="A100" s="167" t="s">
        <v>114</v>
      </c>
      <c r="B100" s="168"/>
      <c r="C100" s="169"/>
      <c r="D100" s="39" t="s">
        <v>163</v>
      </c>
      <c r="E100" s="45">
        <f aca="true" t="shared" si="54" ref="E100:G100">SUM(E101+E105)</f>
        <v>17100</v>
      </c>
      <c r="F100" s="45">
        <f t="shared" si="54"/>
        <v>17130</v>
      </c>
      <c r="G100" s="45">
        <f t="shared" si="54"/>
        <v>17200</v>
      </c>
    </row>
    <row r="101" spans="1:7" ht="15" customHeight="1">
      <c r="A101" s="170" t="s">
        <v>115</v>
      </c>
      <c r="B101" s="171"/>
      <c r="C101" s="172"/>
      <c r="D101" s="40" t="s">
        <v>164</v>
      </c>
      <c r="E101" s="42">
        <f aca="true" t="shared" si="55" ref="E101:F101">SUM(E102)</f>
        <v>16500</v>
      </c>
      <c r="F101" s="42">
        <f t="shared" si="55"/>
        <v>16500</v>
      </c>
      <c r="G101" s="42">
        <f aca="true" t="shared" si="56" ref="G101:G103">SUM(G102)</f>
        <v>16500</v>
      </c>
    </row>
    <row r="102" spans="1:7" ht="15" customHeight="1">
      <c r="A102" s="158" t="s">
        <v>120</v>
      </c>
      <c r="B102" s="159"/>
      <c r="C102" s="160"/>
      <c r="D102" s="21" t="s">
        <v>121</v>
      </c>
      <c r="E102" s="7">
        <f aca="true" t="shared" si="57" ref="E102:E103">SUM(E103)</f>
        <v>16500</v>
      </c>
      <c r="F102" s="7">
        <f aca="true" t="shared" si="58" ref="F102:F103">SUM(F103)</f>
        <v>16500</v>
      </c>
      <c r="G102" s="7">
        <f t="shared" si="56"/>
        <v>16500</v>
      </c>
    </row>
    <row r="103" spans="1:7" ht="15">
      <c r="A103" s="164">
        <v>3</v>
      </c>
      <c r="B103" s="165"/>
      <c r="C103" s="166"/>
      <c r="D103" s="18" t="s">
        <v>23</v>
      </c>
      <c r="E103" s="7">
        <f t="shared" si="57"/>
        <v>16500</v>
      </c>
      <c r="F103" s="7">
        <f t="shared" si="58"/>
        <v>16500</v>
      </c>
      <c r="G103" s="7">
        <f t="shared" si="56"/>
        <v>16500</v>
      </c>
    </row>
    <row r="104" spans="1:7" ht="15">
      <c r="A104" s="182">
        <v>38</v>
      </c>
      <c r="B104" s="183"/>
      <c r="C104" s="184"/>
      <c r="D104" s="18" t="s">
        <v>143</v>
      </c>
      <c r="E104" s="8">
        <v>16500</v>
      </c>
      <c r="F104" s="8">
        <v>16500</v>
      </c>
      <c r="G104" s="9">
        <v>16500</v>
      </c>
    </row>
    <row r="105" spans="1:7" ht="25.5" customHeight="1">
      <c r="A105" s="170" t="s">
        <v>133</v>
      </c>
      <c r="B105" s="171"/>
      <c r="C105" s="172"/>
      <c r="D105" s="40" t="s">
        <v>165</v>
      </c>
      <c r="E105" s="42">
        <f aca="true" t="shared" si="59" ref="E105:F105">SUM(E106)</f>
        <v>600</v>
      </c>
      <c r="F105" s="42">
        <f t="shared" si="59"/>
        <v>630</v>
      </c>
      <c r="G105" s="42">
        <f aca="true" t="shared" si="60" ref="G105:G107">SUM(G106)</f>
        <v>700</v>
      </c>
    </row>
    <row r="106" spans="1:7" ht="15" customHeight="1">
      <c r="A106" s="158" t="s">
        <v>120</v>
      </c>
      <c r="B106" s="159"/>
      <c r="C106" s="160"/>
      <c r="D106" s="21" t="s">
        <v>121</v>
      </c>
      <c r="E106" s="7">
        <f aca="true" t="shared" si="61" ref="E106:E107">SUM(E107)</f>
        <v>600</v>
      </c>
      <c r="F106" s="7">
        <f aca="true" t="shared" si="62" ref="F106:F107">SUM(F107)</f>
        <v>630</v>
      </c>
      <c r="G106" s="7">
        <f t="shared" si="60"/>
        <v>700</v>
      </c>
    </row>
    <row r="107" spans="1:7" ht="15">
      <c r="A107" s="164">
        <v>3</v>
      </c>
      <c r="B107" s="165"/>
      <c r="C107" s="166"/>
      <c r="D107" s="18" t="s">
        <v>23</v>
      </c>
      <c r="E107" s="7">
        <f t="shared" si="61"/>
        <v>600</v>
      </c>
      <c r="F107" s="7">
        <f t="shared" si="62"/>
        <v>630</v>
      </c>
      <c r="G107" s="7">
        <f t="shared" si="60"/>
        <v>700</v>
      </c>
    </row>
    <row r="108" spans="1:7" ht="15">
      <c r="A108" s="182">
        <v>32</v>
      </c>
      <c r="B108" s="183"/>
      <c r="C108" s="184"/>
      <c r="D108" s="18" t="s">
        <v>34</v>
      </c>
      <c r="E108" s="8">
        <v>600</v>
      </c>
      <c r="F108" s="8">
        <v>630</v>
      </c>
      <c r="G108" s="9">
        <v>700</v>
      </c>
    </row>
    <row r="109" spans="1:7" ht="26.4">
      <c r="A109" s="179" t="s">
        <v>166</v>
      </c>
      <c r="B109" s="180"/>
      <c r="C109" s="181"/>
      <c r="D109" s="38" t="s">
        <v>167</v>
      </c>
      <c r="E109" s="44">
        <f aca="true" t="shared" si="63" ref="E109:F109">SUM(E110)</f>
        <v>24540</v>
      </c>
      <c r="F109" s="44">
        <f t="shared" si="63"/>
        <v>25040</v>
      </c>
      <c r="G109" s="44">
        <f aca="true" t="shared" si="64" ref="G109">SUM(G110)</f>
        <v>25540</v>
      </c>
    </row>
    <row r="110" spans="1:7" ht="25.5" customHeight="1">
      <c r="A110" s="167" t="s">
        <v>114</v>
      </c>
      <c r="B110" s="168"/>
      <c r="C110" s="169"/>
      <c r="D110" s="39" t="s">
        <v>168</v>
      </c>
      <c r="E110" s="45">
        <f aca="true" t="shared" si="65" ref="E110:G110">SUM(E111+E115)</f>
        <v>24540</v>
      </c>
      <c r="F110" s="45">
        <f t="shared" si="65"/>
        <v>25040</v>
      </c>
      <c r="G110" s="45">
        <f t="shared" si="65"/>
        <v>25540</v>
      </c>
    </row>
    <row r="111" spans="1:7" ht="45" customHeight="1">
      <c r="A111" s="170" t="s">
        <v>115</v>
      </c>
      <c r="B111" s="171"/>
      <c r="C111" s="172"/>
      <c r="D111" s="40" t="s">
        <v>169</v>
      </c>
      <c r="E111" s="42">
        <f aca="true" t="shared" si="66" ref="E111:F111">SUM(E112)</f>
        <v>23000</v>
      </c>
      <c r="F111" s="42">
        <f t="shared" si="66"/>
        <v>23500</v>
      </c>
      <c r="G111" s="42">
        <f aca="true" t="shared" si="67" ref="G111:G113">SUM(G112)</f>
        <v>24000</v>
      </c>
    </row>
    <row r="112" spans="1:7" ht="15" customHeight="1">
      <c r="A112" s="158" t="s">
        <v>120</v>
      </c>
      <c r="B112" s="159"/>
      <c r="C112" s="160"/>
      <c r="D112" s="21" t="s">
        <v>121</v>
      </c>
      <c r="E112" s="7">
        <f aca="true" t="shared" si="68" ref="E112:E113">SUM(E113)</f>
        <v>23000</v>
      </c>
      <c r="F112" s="7">
        <f aca="true" t="shared" si="69" ref="F112:F113">SUM(F113)</f>
        <v>23500</v>
      </c>
      <c r="G112" s="7">
        <f t="shared" si="67"/>
        <v>24000</v>
      </c>
    </row>
    <row r="113" spans="1:7" ht="15">
      <c r="A113" s="164">
        <v>3</v>
      </c>
      <c r="B113" s="165"/>
      <c r="C113" s="166"/>
      <c r="D113" s="18" t="s">
        <v>23</v>
      </c>
      <c r="E113" s="7">
        <f t="shared" si="68"/>
        <v>23000</v>
      </c>
      <c r="F113" s="7">
        <f t="shared" si="69"/>
        <v>23500</v>
      </c>
      <c r="G113" s="7">
        <f t="shared" si="67"/>
        <v>24000</v>
      </c>
    </row>
    <row r="114" spans="1:7" ht="15">
      <c r="A114" s="182">
        <v>32</v>
      </c>
      <c r="B114" s="183"/>
      <c r="C114" s="184"/>
      <c r="D114" s="18" t="s">
        <v>34</v>
      </c>
      <c r="E114" s="8">
        <v>23000</v>
      </c>
      <c r="F114" s="8">
        <v>23500</v>
      </c>
      <c r="G114" s="9">
        <v>24000</v>
      </c>
    </row>
    <row r="115" spans="1:7" ht="26.4">
      <c r="A115" s="170" t="s">
        <v>133</v>
      </c>
      <c r="B115" s="171"/>
      <c r="C115" s="172"/>
      <c r="D115" s="40" t="s">
        <v>170</v>
      </c>
      <c r="E115" s="42">
        <f aca="true" t="shared" si="70" ref="E115:F115">SUM(E116)</f>
        <v>1540</v>
      </c>
      <c r="F115" s="42">
        <f t="shared" si="70"/>
        <v>1540</v>
      </c>
      <c r="G115" s="42">
        <f aca="true" t="shared" si="71" ref="G115:G117">SUM(G116)</f>
        <v>1540</v>
      </c>
    </row>
    <row r="116" spans="1:7" ht="15" customHeight="1">
      <c r="A116" s="158" t="s">
        <v>120</v>
      </c>
      <c r="B116" s="159"/>
      <c r="C116" s="160"/>
      <c r="D116" s="21" t="s">
        <v>121</v>
      </c>
      <c r="E116" s="7">
        <f aca="true" t="shared" si="72" ref="E116:E117">SUM(E117)</f>
        <v>1540</v>
      </c>
      <c r="F116" s="7">
        <f aca="true" t="shared" si="73" ref="F116:F117">SUM(F117)</f>
        <v>1540</v>
      </c>
      <c r="G116" s="7">
        <f t="shared" si="71"/>
        <v>1540</v>
      </c>
    </row>
    <row r="117" spans="1:7" ht="15">
      <c r="A117" s="164">
        <v>3</v>
      </c>
      <c r="B117" s="165"/>
      <c r="C117" s="166"/>
      <c r="D117" s="18" t="s">
        <v>23</v>
      </c>
      <c r="E117" s="7">
        <f t="shared" si="72"/>
        <v>1540</v>
      </c>
      <c r="F117" s="7">
        <f t="shared" si="73"/>
        <v>1540</v>
      </c>
      <c r="G117" s="7">
        <f t="shared" si="71"/>
        <v>1540</v>
      </c>
    </row>
    <row r="118" spans="1:7" ht="15">
      <c r="A118" s="182">
        <v>38</v>
      </c>
      <c r="B118" s="183"/>
      <c r="C118" s="184"/>
      <c r="D118" s="18" t="s">
        <v>171</v>
      </c>
      <c r="E118" s="8">
        <v>1540</v>
      </c>
      <c r="F118" s="8">
        <v>1540</v>
      </c>
      <c r="G118" s="9">
        <v>1540</v>
      </c>
    </row>
    <row r="119" spans="1:7" ht="26.4">
      <c r="A119" s="179" t="s">
        <v>172</v>
      </c>
      <c r="B119" s="180"/>
      <c r="C119" s="181"/>
      <c r="D119" s="38" t="s">
        <v>173</v>
      </c>
      <c r="E119" s="44">
        <f aca="true" t="shared" si="74" ref="E119:G119">SUM(E120+E125+E134)</f>
        <v>29585</v>
      </c>
      <c r="F119" s="44">
        <f t="shared" si="74"/>
        <v>29900</v>
      </c>
      <c r="G119" s="44">
        <f t="shared" si="74"/>
        <v>30200</v>
      </c>
    </row>
    <row r="120" spans="1:7" ht="25.5" customHeight="1">
      <c r="A120" s="167" t="s">
        <v>114</v>
      </c>
      <c r="B120" s="168"/>
      <c r="C120" s="169"/>
      <c r="D120" s="39" t="s">
        <v>174</v>
      </c>
      <c r="E120" s="45">
        <f aca="true" t="shared" si="75" ref="E120:G121">SUM(E121)</f>
        <v>6020</v>
      </c>
      <c r="F120" s="45">
        <f t="shared" si="75"/>
        <v>6200</v>
      </c>
      <c r="G120" s="45">
        <f t="shared" si="75"/>
        <v>6400</v>
      </c>
    </row>
    <row r="121" spans="1:7" ht="15">
      <c r="A121" s="170" t="s">
        <v>115</v>
      </c>
      <c r="B121" s="171"/>
      <c r="C121" s="172"/>
      <c r="D121" s="40" t="s">
        <v>175</v>
      </c>
      <c r="E121" s="42">
        <f t="shared" si="75"/>
        <v>6020</v>
      </c>
      <c r="F121" s="42">
        <f t="shared" si="75"/>
        <v>6200</v>
      </c>
      <c r="G121" s="42">
        <f aca="true" t="shared" si="76" ref="G121:G123">SUM(G122)</f>
        <v>6400</v>
      </c>
    </row>
    <row r="122" spans="1:7" ht="15" customHeight="1">
      <c r="A122" s="158" t="s">
        <v>120</v>
      </c>
      <c r="B122" s="159"/>
      <c r="C122" s="160"/>
      <c r="D122" s="21" t="s">
        <v>121</v>
      </c>
      <c r="E122" s="7">
        <f aca="true" t="shared" si="77" ref="E122:E123">SUM(E123)</f>
        <v>6020</v>
      </c>
      <c r="F122" s="7">
        <f aca="true" t="shared" si="78" ref="F122:F123">SUM(F123)</f>
        <v>6200</v>
      </c>
      <c r="G122" s="7">
        <f t="shared" si="76"/>
        <v>6400</v>
      </c>
    </row>
    <row r="123" spans="1:7" ht="15">
      <c r="A123" s="164">
        <v>3</v>
      </c>
      <c r="B123" s="165"/>
      <c r="C123" s="166"/>
      <c r="D123" s="18" t="s">
        <v>23</v>
      </c>
      <c r="E123" s="7">
        <f t="shared" si="77"/>
        <v>6020</v>
      </c>
      <c r="F123" s="7">
        <f t="shared" si="78"/>
        <v>6200</v>
      </c>
      <c r="G123" s="7">
        <f t="shared" si="76"/>
        <v>6400</v>
      </c>
    </row>
    <row r="124" spans="1:7" ht="15">
      <c r="A124" s="182">
        <v>37</v>
      </c>
      <c r="B124" s="183"/>
      <c r="C124" s="184"/>
      <c r="D124" s="18" t="s">
        <v>95</v>
      </c>
      <c r="E124" s="8">
        <f>3720+600+1700</f>
        <v>6020</v>
      </c>
      <c r="F124" s="8">
        <v>6200</v>
      </c>
      <c r="G124" s="9">
        <v>6400</v>
      </c>
    </row>
    <row r="125" spans="1:7" ht="25.5" customHeight="1">
      <c r="A125" s="167" t="s">
        <v>131</v>
      </c>
      <c r="B125" s="168"/>
      <c r="C125" s="169"/>
      <c r="D125" s="39" t="s">
        <v>176</v>
      </c>
      <c r="E125" s="45">
        <f aca="true" t="shared" si="79" ref="E125:G125">SUM(E126+E130)</f>
        <v>17065</v>
      </c>
      <c r="F125" s="45">
        <f t="shared" si="79"/>
        <v>17200</v>
      </c>
      <c r="G125" s="45">
        <f t="shared" si="79"/>
        <v>17300</v>
      </c>
    </row>
    <row r="126" spans="1:7" ht="15">
      <c r="A126" s="170" t="s">
        <v>115</v>
      </c>
      <c r="B126" s="171"/>
      <c r="C126" s="172"/>
      <c r="D126" s="40" t="s">
        <v>177</v>
      </c>
      <c r="E126" s="42">
        <f aca="true" t="shared" si="80" ref="E126:F126">SUM(E127)</f>
        <v>1065</v>
      </c>
      <c r="F126" s="42">
        <f t="shared" si="80"/>
        <v>1200</v>
      </c>
      <c r="G126" s="42">
        <f aca="true" t="shared" si="81" ref="G126:G128">SUM(G127)</f>
        <v>1300</v>
      </c>
    </row>
    <row r="127" spans="1:7" ht="15" customHeight="1">
      <c r="A127" s="158" t="s">
        <v>120</v>
      </c>
      <c r="B127" s="159"/>
      <c r="C127" s="160"/>
      <c r="D127" s="21" t="s">
        <v>121</v>
      </c>
      <c r="E127" s="7">
        <f aca="true" t="shared" si="82" ref="E127:E128">SUM(E128)</f>
        <v>1065</v>
      </c>
      <c r="F127" s="7">
        <f aca="true" t="shared" si="83" ref="F127:F128">SUM(F128)</f>
        <v>1200</v>
      </c>
      <c r="G127" s="7">
        <f t="shared" si="81"/>
        <v>1300</v>
      </c>
    </row>
    <row r="128" spans="1:7" ht="15">
      <c r="A128" s="164">
        <v>3</v>
      </c>
      <c r="B128" s="165"/>
      <c r="C128" s="166"/>
      <c r="D128" s="18" t="s">
        <v>23</v>
      </c>
      <c r="E128" s="7">
        <f t="shared" si="82"/>
        <v>1065</v>
      </c>
      <c r="F128" s="7">
        <f t="shared" si="83"/>
        <v>1200</v>
      </c>
      <c r="G128" s="7">
        <f t="shared" si="81"/>
        <v>1300</v>
      </c>
    </row>
    <row r="129" spans="1:7" ht="15">
      <c r="A129" s="182">
        <v>37</v>
      </c>
      <c r="B129" s="183"/>
      <c r="C129" s="184"/>
      <c r="D129" s="18" t="s">
        <v>95</v>
      </c>
      <c r="E129" s="8">
        <v>1065</v>
      </c>
      <c r="F129" s="8">
        <v>1200</v>
      </c>
      <c r="G129" s="9">
        <v>1300</v>
      </c>
    </row>
    <row r="130" spans="1:7" ht="24.75" customHeight="1">
      <c r="A130" s="170" t="s">
        <v>133</v>
      </c>
      <c r="B130" s="171"/>
      <c r="C130" s="172"/>
      <c r="D130" s="40" t="s">
        <v>178</v>
      </c>
      <c r="E130" s="42">
        <f aca="true" t="shared" si="84" ref="E130:F130">SUM(E131)</f>
        <v>16000</v>
      </c>
      <c r="F130" s="42">
        <f t="shared" si="84"/>
        <v>16000</v>
      </c>
      <c r="G130" s="42">
        <f aca="true" t="shared" si="85" ref="G130:G132">SUM(G131)</f>
        <v>16000</v>
      </c>
    </row>
    <row r="131" spans="1:7" ht="15" customHeight="1">
      <c r="A131" s="158" t="s">
        <v>120</v>
      </c>
      <c r="B131" s="159"/>
      <c r="C131" s="160"/>
      <c r="D131" s="21" t="s">
        <v>121</v>
      </c>
      <c r="E131" s="7">
        <f aca="true" t="shared" si="86" ref="E131:E132">SUM(E132)</f>
        <v>16000</v>
      </c>
      <c r="F131" s="7">
        <f aca="true" t="shared" si="87" ref="F131:F132">SUM(F132)</f>
        <v>16000</v>
      </c>
      <c r="G131" s="7">
        <f t="shared" si="85"/>
        <v>16000</v>
      </c>
    </row>
    <row r="132" spans="1:7" ht="15">
      <c r="A132" s="164">
        <v>3</v>
      </c>
      <c r="B132" s="165"/>
      <c r="C132" s="166"/>
      <c r="D132" s="18" t="s">
        <v>23</v>
      </c>
      <c r="E132" s="7">
        <f t="shared" si="86"/>
        <v>16000</v>
      </c>
      <c r="F132" s="7">
        <f t="shared" si="87"/>
        <v>16000</v>
      </c>
      <c r="G132" s="7">
        <f t="shared" si="85"/>
        <v>16000</v>
      </c>
    </row>
    <row r="133" spans="1:7" ht="15">
      <c r="A133" s="182">
        <v>38</v>
      </c>
      <c r="B133" s="183"/>
      <c r="C133" s="184"/>
      <c r="D133" s="18" t="s">
        <v>171</v>
      </c>
      <c r="E133" s="8">
        <v>16000</v>
      </c>
      <c r="F133" s="8">
        <v>16000</v>
      </c>
      <c r="G133" s="9">
        <v>16000</v>
      </c>
    </row>
    <row r="134" spans="1:7" ht="25.5" customHeight="1">
      <c r="A134" s="167" t="s">
        <v>152</v>
      </c>
      <c r="B134" s="168"/>
      <c r="C134" s="169"/>
      <c r="D134" s="39" t="s">
        <v>179</v>
      </c>
      <c r="E134" s="45">
        <f aca="true" t="shared" si="88" ref="E134:G134">SUM(E135+E139+E143)</f>
        <v>6500</v>
      </c>
      <c r="F134" s="45">
        <f t="shared" si="88"/>
        <v>6500</v>
      </c>
      <c r="G134" s="45">
        <f t="shared" si="88"/>
        <v>6500</v>
      </c>
    </row>
    <row r="135" spans="1:7" ht="25.5" customHeight="1">
      <c r="A135" s="170" t="s">
        <v>115</v>
      </c>
      <c r="B135" s="171"/>
      <c r="C135" s="172"/>
      <c r="D135" s="40" t="s">
        <v>180</v>
      </c>
      <c r="E135" s="42">
        <f aca="true" t="shared" si="89" ref="E135:F135">SUM(E136)</f>
        <v>3600</v>
      </c>
      <c r="F135" s="42">
        <f t="shared" si="89"/>
        <v>3600</v>
      </c>
      <c r="G135" s="42">
        <f aca="true" t="shared" si="90" ref="G135:G137">SUM(G136)</f>
        <v>3600</v>
      </c>
    </row>
    <row r="136" spans="1:7" ht="15" customHeight="1">
      <c r="A136" s="158" t="s">
        <v>120</v>
      </c>
      <c r="B136" s="159"/>
      <c r="C136" s="160"/>
      <c r="D136" s="21" t="s">
        <v>121</v>
      </c>
      <c r="E136" s="7">
        <f aca="true" t="shared" si="91" ref="E136:E137">SUM(E137)</f>
        <v>3600</v>
      </c>
      <c r="F136" s="7">
        <f aca="true" t="shared" si="92" ref="F136:F137">SUM(F137)</f>
        <v>3600</v>
      </c>
      <c r="G136" s="7">
        <f t="shared" si="90"/>
        <v>3600</v>
      </c>
    </row>
    <row r="137" spans="1:7" ht="15">
      <c r="A137" s="164">
        <v>3</v>
      </c>
      <c r="B137" s="165"/>
      <c r="C137" s="166"/>
      <c r="D137" s="18" t="s">
        <v>23</v>
      </c>
      <c r="E137" s="7">
        <f t="shared" si="91"/>
        <v>3600</v>
      </c>
      <c r="F137" s="7">
        <f t="shared" si="92"/>
        <v>3600</v>
      </c>
      <c r="G137" s="7">
        <f t="shared" si="90"/>
        <v>3600</v>
      </c>
    </row>
    <row r="138" spans="1:7" ht="15">
      <c r="A138" s="182">
        <v>38</v>
      </c>
      <c r="B138" s="183"/>
      <c r="C138" s="184"/>
      <c r="D138" s="18" t="s">
        <v>181</v>
      </c>
      <c r="E138" s="8">
        <v>3600</v>
      </c>
      <c r="F138" s="8">
        <v>3600</v>
      </c>
      <c r="G138" s="9">
        <v>3600</v>
      </c>
    </row>
    <row r="139" spans="1:7" ht="26.4">
      <c r="A139" s="170" t="s">
        <v>133</v>
      </c>
      <c r="B139" s="171"/>
      <c r="C139" s="172"/>
      <c r="D139" s="40" t="s">
        <v>182</v>
      </c>
      <c r="E139" s="42">
        <f aca="true" t="shared" si="93" ref="E139:F139">SUM(E140)</f>
        <v>1500</v>
      </c>
      <c r="F139" s="42">
        <f t="shared" si="93"/>
        <v>1500</v>
      </c>
      <c r="G139" s="42">
        <f aca="true" t="shared" si="94" ref="G139:G141">SUM(G140)</f>
        <v>1500</v>
      </c>
    </row>
    <row r="140" spans="1:7" ht="15" customHeight="1">
      <c r="A140" s="158" t="s">
        <v>120</v>
      </c>
      <c r="B140" s="159"/>
      <c r="C140" s="160"/>
      <c r="D140" s="21" t="s">
        <v>121</v>
      </c>
      <c r="E140" s="7">
        <f aca="true" t="shared" si="95" ref="E140:E141">SUM(E141)</f>
        <v>1500</v>
      </c>
      <c r="F140" s="7">
        <f aca="true" t="shared" si="96" ref="F140:F141">SUM(F141)</f>
        <v>1500</v>
      </c>
      <c r="G140" s="7">
        <f t="shared" si="94"/>
        <v>1500</v>
      </c>
    </row>
    <row r="141" spans="1:7" ht="15">
      <c r="A141" s="164">
        <v>3</v>
      </c>
      <c r="B141" s="165"/>
      <c r="C141" s="166"/>
      <c r="D141" s="18" t="s">
        <v>23</v>
      </c>
      <c r="E141" s="7">
        <f t="shared" si="95"/>
        <v>1500</v>
      </c>
      <c r="F141" s="7">
        <f t="shared" si="96"/>
        <v>1500</v>
      </c>
      <c r="G141" s="7">
        <f t="shared" si="94"/>
        <v>1500</v>
      </c>
    </row>
    <row r="142" spans="1:7" ht="15">
      <c r="A142" s="182">
        <v>38</v>
      </c>
      <c r="B142" s="183"/>
      <c r="C142" s="184"/>
      <c r="D142" s="18" t="s">
        <v>181</v>
      </c>
      <c r="E142" s="8">
        <v>1500</v>
      </c>
      <c r="F142" s="8">
        <v>1500</v>
      </c>
      <c r="G142" s="9">
        <v>1500</v>
      </c>
    </row>
    <row r="143" spans="1:7" ht="15">
      <c r="A143" s="170" t="s">
        <v>136</v>
      </c>
      <c r="B143" s="171"/>
      <c r="C143" s="172"/>
      <c r="D143" s="40" t="s">
        <v>183</v>
      </c>
      <c r="E143" s="42">
        <f aca="true" t="shared" si="97" ref="E143:F143">SUM(E144)</f>
        <v>1400</v>
      </c>
      <c r="F143" s="42">
        <f t="shared" si="97"/>
        <v>1400</v>
      </c>
      <c r="G143" s="42">
        <f aca="true" t="shared" si="98" ref="G143:G145">SUM(G144)</f>
        <v>1400</v>
      </c>
    </row>
    <row r="144" spans="1:7" ht="15" customHeight="1">
      <c r="A144" s="158" t="s">
        <v>120</v>
      </c>
      <c r="B144" s="159"/>
      <c r="C144" s="160"/>
      <c r="D144" s="21" t="s">
        <v>121</v>
      </c>
      <c r="E144" s="7">
        <f aca="true" t="shared" si="99" ref="E144:E145">SUM(E145)</f>
        <v>1400</v>
      </c>
      <c r="F144" s="7">
        <f aca="true" t="shared" si="100" ref="F144:F145">SUM(F145)</f>
        <v>1400</v>
      </c>
      <c r="G144" s="7">
        <f t="shared" si="98"/>
        <v>1400</v>
      </c>
    </row>
    <row r="145" spans="1:7" ht="15">
      <c r="A145" s="164">
        <v>3</v>
      </c>
      <c r="B145" s="165"/>
      <c r="C145" s="166"/>
      <c r="D145" s="18" t="s">
        <v>23</v>
      </c>
      <c r="E145" s="7">
        <f t="shared" si="99"/>
        <v>1400</v>
      </c>
      <c r="F145" s="7">
        <f t="shared" si="100"/>
        <v>1400</v>
      </c>
      <c r="G145" s="7">
        <f t="shared" si="98"/>
        <v>1400</v>
      </c>
    </row>
    <row r="146" spans="1:7" ht="15">
      <c r="A146" s="182">
        <v>38</v>
      </c>
      <c r="B146" s="183"/>
      <c r="C146" s="184"/>
      <c r="D146" s="18" t="s">
        <v>181</v>
      </c>
      <c r="E146" s="8">
        <v>1400</v>
      </c>
      <c r="F146" s="8">
        <v>1400</v>
      </c>
      <c r="G146" s="9">
        <v>1400</v>
      </c>
    </row>
    <row r="147" spans="1:7" ht="15">
      <c r="A147" s="179" t="s">
        <v>184</v>
      </c>
      <c r="B147" s="180"/>
      <c r="C147" s="181"/>
      <c r="D147" s="38" t="s">
        <v>185</v>
      </c>
      <c r="E147" s="44">
        <f aca="true" t="shared" si="101" ref="E147:G149">SUM(E148)</f>
        <v>2970</v>
      </c>
      <c r="F147" s="44">
        <f t="shared" si="101"/>
        <v>2995</v>
      </c>
      <c r="G147" s="44">
        <f t="shared" si="101"/>
        <v>3050</v>
      </c>
    </row>
    <row r="148" spans="1:7" ht="25.5" customHeight="1">
      <c r="A148" s="167" t="s">
        <v>114</v>
      </c>
      <c r="B148" s="168"/>
      <c r="C148" s="169"/>
      <c r="D148" s="39" t="s">
        <v>186</v>
      </c>
      <c r="E148" s="45">
        <f t="shared" si="101"/>
        <v>2970</v>
      </c>
      <c r="F148" s="45">
        <f t="shared" si="101"/>
        <v>2995</v>
      </c>
      <c r="G148" s="45">
        <f aca="true" t="shared" si="102" ref="G148">SUM(G149)</f>
        <v>3050</v>
      </c>
    </row>
    <row r="149" spans="1:7" ht="15">
      <c r="A149" s="170" t="s">
        <v>115</v>
      </c>
      <c r="B149" s="171"/>
      <c r="C149" s="172"/>
      <c r="D149" s="40" t="s">
        <v>186</v>
      </c>
      <c r="E149" s="42">
        <f t="shared" si="101"/>
        <v>2970</v>
      </c>
      <c r="F149" s="42">
        <f t="shared" si="101"/>
        <v>2995</v>
      </c>
      <c r="G149" s="42">
        <f aca="true" t="shared" si="103" ref="G149">SUM(G150)</f>
        <v>3050</v>
      </c>
    </row>
    <row r="150" spans="1:7" ht="15" customHeight="1">
      <c r="A150" s="158" t="s">
        <v>120</v>
      </c>
      <c r="B150" s="159"/>
      <c r="C150" s="160"/>
      <c r="D150" s="21" t="s">
        <v>121</v>
      </c>
      <c r="E150" s="7">
        <f aca="true" t="shared" si="104" ref="E150:G150">SUM(E151+E154)</f>
        <v>2970</v>
      </c>
      <c r="F150" s="7">
        <f t="shared" si="104"/>
        <v>2995</v>
      </c>
      <c r="G150" s="7">
        <f t="shared" si="104"/>
        <v>3050</v>
      </c>
    </row>
    <row r="151" spans="1:7" ht="15">
      <c r="A151" s="164">
        <v>3</v>
      </c>
      <c r="B151" s="165"/>
      <c r="C151" s="166"/>
      <c r="D151" s="18" t="s">
        <v>23</v>
      </c>
      <c r="E151" s="7">
        <f aca="true" t="shared" si="105" ref="E151:G151">SUM(E152:E153)</f>
        <v>2970</v>
      </c>
      <c r="F151" s="7">
        <f t="shared" si="105"/>
        <v>2995</v>
      </c>
      <c r="G151" s="7">
        <f t="shared" si="105"/>
        <v>3050</v>
      </c>
    </row>
    <row r="152" spans="1:7" ht="15">
      <c r="A152" s="161">
        <v>32</v>
      </c>
      <c r="B152" s="162"/>
      <c r="C152" s="163"/>
      <c r="D152" s="18" t="s">
        <v>34</v>
      </c>
      <c r="E152" s="8">
        <v>1600</v>
      </c>
      <c r="F152" s="8">
        <v>1615</v>
      </c>
      <c r="G152" s="9">
        <v>1630</v>
      </c>
    </row>
    <row r="153" spans="1:7" ht="15">
      <c r="A153" s="161">
        <v>34</v>
      </c>
      <c r="B153" s="162"/>
      <c r="C153" s="163"/>
      <c r="D153" s="18" t="s">
        <v>92</v>
      </c>
      <c r="E153" s="8">
        <v>1370</v>
      </c>
      <c r="F153" s="8">
        <v>1380</v>
      </c>
      <c r="G153" s="9">
        <v>1420</v>
      </c>
    </row>
    <row r="154" spans="1:7" ht="17.25" customHeight="1">
      <c r="A154" s="164">
        <v>5</v>
      </c>
      <c r="B154" s="165"/>
      <c r="C154" s="166"/>
      <c r="D154" s="18" t="s">
        <v>188</v>
      </c>
      <c r="E154" s="7">
        <f aca="true" t="shared" si="106" ref="E154:G154">SUM(E155)</f>
        <v>0</v>
      </c>
      <c r="F154" s="7">
        <f t="shared" si="106"/>
        <v>0</v>
      </c>
      <c r="G154" s="7">
        <f t="shared" si="106"/>
        <v>0</v>
      </c>
    </row>
    <row r="155" spans="1:7" ht="26.4">
      <c r="A155" s="161">
        <v>54</v>
      </c>
      <c r="B155" s="162"/>
      <c r="C155" s="163"/>
      <c r="D155" s="18" t="s">
        <v>187</v>
      </c>
      <c r="E155" s="8">
        <v>0</v>
      </c>
      <c r="F155" s="8"/>
      <c r="G155" s="9"/>
    </row>
    <row r="156" spans="1:7" ht="24.75" customHeight="1">
      <c r="A156" s="179" t="s">
        <v>189</v>
      </c>
      <c r="B156" s="180"/>
      <c r="C156" s="181"/>
      <c r="D156" s="38" t="s">
        <v>190</v>
      </c>
      <c r="E156" s="44">
        <f aca="true" t="shared" si="107" ref="E156:F157">SUM(E157)</f>
        <v>9900</v>
      </c>
      <c r="F156" s="44">
        <f t="shared" si="107"/>
        <v>310000</v>
      </c>
      <c r="G156" s="44">
        <f aca="true" t="shared" si="108" ref="G156">SUM(G157)</f>
        <v>414300</v>
      </c>
    </row>
    <row r="157" spans="1:7" ht="25.5" customHeight="1">
      <c r="A157" s="167" t="s">
        <v>114</v>
      </c>
      <c r="B157" s="168"/>
      <c r="C157" s="169"/>
      <c r="D157" s="39" t="s">
        <v>191</v>
      </c>
      <c r="E157" s="45">
        <f t="shared" si="107"/>
        <v>9900</v>
      </c>
      <c r="F157" s="45">
        <f t="shared" si="107"/>
        <v>310000</v>
      </c>
      <c r="G157" s="45">
        <f aca="true" t="shared" si="109" ref="G157">SUM(G158)</f>
        <v>414300</v>
      </c>
    </row>
    <row r="158" spans="1:7" ht="15">
      <c r="A158" s="170" t="s">
        <v>115</v>
      </c>
      <c r="B158" s="171"/>
      <c r="C158" s="172"/>
      <c r="D158" s="40" t="s">
        <v>192</v>
      </c>
      <c r="E158" s="42">
        <f aca="true" t="shared" si="110" ref="E158">SUM(E159+E165)</f>
        <v>9900</v>
      </c>
      <c r="F158" s="42">
        <f aca="true" t="shared" si="111" ref="F158">SUM(F159+F165)</f>
        <v>310000</v>
      </c>
      <c r="G158" s="42">
        <f aca="true" t="shared" si="112" ref="G158">SUM(G159+G165)</f>
        <v>414300</v>
      </c>
    </row>
    <row r="159" spans="1:7" ht="15" customHeight="1">
      <c r="A159" s="158" t="s">
        <v>120</v>
      </c>
      <c r="B159" s="159"/>
      <c r="C159" s="160"/>
      <c r="D159" s="21" t="s">
        <v>121</v>
      </c>
      <c r="E159" s="7">
        <f aca="true" t="shared" si="113" ref="E159:G159">SUM(E160+E163)</f>
        <v>9900</v>
      </c>
      <c r="F159" s="7">
        <f t="shared" si="113"/>
        <v>10000</v>
      </c>
      <c r="G159" s="7">
        <f t="shared" si="113"/>
        <v>10300</v>
      </c>
    </row>
    <row r="160" spans="1:7" ht="15">
      <c r="A160" s="164">
        <v>3</v>
      </c>
      <c r="B160" s="165"/>
      <c r="C160" s="166"/>
      <c r="D160" s="18" t="s">
        <v>23</v>
      </c>
      <c r="E160" s="7">
        <f aca="true" t="shared" si="114" ref="E160">SUM(E161:E162)</f>
        <v>9900</v>
      </c>
      <c r="F160" s="7">
        <f aca="true" t="shared" si="115" ref="F160">SUM(F161:F162)</f>
        <v>10000</v>
      </c>
      <c r="G160" s="7">
        <f aca="true" t="shared" si="116" ref="G160">SUM(G161:G162)</f>
        <v>10300</v>
      </c>
    </row>
    <row r="161" spans="1:7" ht="15">
      <c r="A161" s="161">
        <v>32</v>
      </c>
      <c r="B161" s="162"/>
      <c r="C161" s="163"/>
      <c r="D161" s="18" t="s">
        <v>193</v>
      </c>
      <c r="E161" s="8">
        <v>3300</v>
      </c>
      <c r="F161" s="8">
        <v>3400</v>
      </c>
      <c r="G161" s="9">
        <v>3700</v>
      </c>
    </row>
    <row r="162" spans="1:7" ht="26.4">
      <c r="A162" s="161">
        <v>38</v>
      </c>
      <c r="B162" s="162"/>
      <c r="C162" s="163"/>
      <c r="D162" s="18" t="s">
        <v>263</v>
      </c>
      <c r="E162" s="8">
        <v>6600</v>
      </c>
      <c r="F162" s="8">
        <v>6600</v>
      </c>
      <c r="G162" s="9">
        <v>6600</v>
      </c>
    </row>
    <row r="163" spans="1:7" ht="15">
      <c r="A163" s="164">
        <v>4</v>
      </c>
      <c r="B163" s="165"/>
      <c r="C163" s="166"/>
      <c r="D163" s="18" t="s">
        <v>194</v>
      </c>
      <c r="E163" s="7">
        <f aca="true" t="shared" si="117" ref="E163:G163">SUM(E164)</f>
        <v>0</v>
      </c>
      <c r="F163" s="7">
        <f t="shared" si="117"/>
        <v>0</v>
      </c>
      <c r="G163" s="7">
        <f t="shared" si="117"/>
        <v>0</v>
      </c>
    </row>
    <row r="164" spans="1:7" ht="39.6">
      <c r="A164" s="161">
        <v>42</v>
      </c>
      <c r="B164" s="162"/>
      <c r="C164" s="163"/>
      <c r="D164" s="18" t="s">
        <v>265</v>
      </c>
      <c r="E164" s="7">
        <v>0</v>
      </c>
      <c r="F164" s="7"/>
      <c r="G164" s="7"/>
    </row>
    <row r="165" spans="1:7" ht="15" customHeight="1">
      <c r="A165" s="158" t="s">
        <v>276</v>
      </c>
      <c r="B165" s="159"/>
      <c r="C165" s="160"/>
      <c r="D165" s="21" t="s">
        <v>54</v>
      </c>
      <c r="E165" s="7">
        <f aca="true" t="shared" si="118" ref="E165:G165">SUM(E166)</f>
        <v>0</v>
      </c>
      <c r="F165" s="7">
        <f t="shared" si="118"/>
        <v>300000</v>
      </c>
      <c r="G165" s="7">
        <f t="shared" si="118"/>
        <v>404000</v>
      </c>
    </row>
    <row r="166" spans="1:7" ht="15" customHeight="1">
      <c r="A166" s="164">
        <v>4</v>
      </c>
      <c r="B166" s="165"/>
      <c r="C166" s="166"/>
      <c r="D166" s="18" t="s">
        <v>194</v>
      </c>
      <c r="E166" s="7">
        <f aca="true" t="shared" si="119" ref="E166:G166">SUM(E167)</f>
        <v>0</v>
      </c>
      <c r="F166" s="7">
        <f t="shared" si="119"/>
        <v>300000</v>
      </c>
      <c r="G166" s="7">
        <f t="shared" si="119"/>
        <v>404000</v>
      </c>
    </row>
    <row r="167" spans="1:7" ht="38.25" customHeight="1">
      <c r="A167" s="161">
        <v>42</v>
      </c>
      <c r="B167" s="162"/>
      <c r="C167" s="163"/>
      <c r="D167" s="18" t="s">
        <v>280</v>
      </c>
      <c r="E167" s="7">
        <v>0</v>
      </c>
      <c r="F167" s="7">
        <v>300000</v>
      </c>
      <c r="G167" s="7">
        <v>404000</v>
      </c>
    </row>
    <row r="168" spans="1:7" ht="15">
      <c r="A168" s="179" t="s">
        <v>195</v>
      </c>
      <c r="B168" s="180"/>
      <c r="C168" s="181"/>
      <c r="D168" s="38" t="s">
        <v>196</v>
      </c>
      <c r="E168" s="44">
        <f aca="true" t="shared" si="120" ref="E168:G168">SUM(E169)</f>
        <v>20000</v>
      </c>
      <c r="F168" s="44">
        <f t="shared" si="120"/>
        <v>7000</v>
      </c>
      <c r="G168" s="44">
        <f t="shared" si="120"/>
        <v>8000</v>
      </c>
    </row>
    <row r="169" spans="1:7" ht="25.5" customHeight="1">
      <c r="A169" s="167" t="s">
        <v>114</v>
      </c>
      <c r="B169" s="168"/>
      <c r="C169" s="169"/>
      <c r="D169" s="39" t="s">
        <v>197</v>
      </c>
      <c r="E169" s="45">
        <f aca="true" t="shared" si="121" ref="E169:G169">SUM(E170+E174)</f>
        <v>20000</v>
      </c>
      <c r="F169" s="45">
        <f t="shared" si="121"/>
        <v>7000</v>
      </c>
      <c r="G169" s="45">
        <f t="shared" si="121"/>
        <v>8000</v>
      </c>
    </row>
    <row r="170" spans="1:7" ht="28.5" customHeight="1">
      <c r="A170" s="170" t="s">
        <v>115</v>
      </c>
      <c r="B170" s="171"/>
      <c r="C170" s="172"/>
      <c r="D170" s="40" t="s">
        <v>273</v>
      </c>
      <c r="E170" s="42">
        <f aca="true" t="shared" si="122" ref="E170:G171">SUM(E171)</f>
        <v>6700</v>
      </c>
      <c r="F170" s="42">
        <f t="shared" si="122"/>
        <v>7000</v>
      </c>
      <c r="G170" s="42">
        <f t="shared" si="122"/>
        <v>8000</v>
      </c>
    </row>
    <row r="171" spans="1:7" ht="15" customHeight="1">
      <c r="A171" s="158" t="s">
        <v>120</v>
      </c>
      <c r="B171" s="159"/>
      <c r="C171" s="160"/>
      <c r="D171" s="21" t="s">
        <v>121</v>
      </c>
      <c r="E171" s="7">
        <f t="shared" si="122"/>
        <v>6700</v>
      </c>
      <c r="F171" s="7">
        <f t="shared" si="122"/>
        <v>7000</v>
      </c>
      <c r="G171" s="7">
        <f t="shared" si="122"/>
        <v>8000</v>
      </c>
    </row>
    <row r="172" spans="1:7" ht="15">
      <c r="A172" s="164">
        <v>3</v>
      </c>
      <c r="B172" s="165"/>
      <c r="C172" s="166"/>
      <c r="D172" s="18" t="s">
        <v>23</v>
      </c>
      <c r="E172" s="7">
        <f aca="true" t="shared" si="123" ref="E172:G172">SUM(E173)</f>
        <v>6700</v>
      </c>
      <c r="F172" s="7">
        <f t="shared" si="123"/>
        <v>7000</v>
      </c>
      <c r="G172" s="7">
        <f t="shared" si="123"/>
        <v>8000</v>
      </c>
    </row>
    <row r="173" spans="1:7" ht="15">
      <c r="A173" s="161">
        <v>35</v>
      </c>
      <c r="B173" s="162"/>
      <c r="C173" s="163"/>
      <c r="D173" s="18" t="s">
        <v>93</v>
      </c>
      <c r="E173" s="8">
        <v>6700</v>
      </c>
      <c r="F173" s="8">
        <v>7000</v>
      </c>
      <c r="G173" s="9">
        <v>8000</v>
      </c>
    </row>
    <row r="174" spans="1:7" ht="15">
      <c r="A174" s="170" t="s">
        <v>115</v>
      </c>
      <c r="B174" s="171"/>
      <c r="C174" s="172"/>
      <c r="D174" s="40" t="s">
        <v>198</v>
      </c>
      <c r="E174" s="42">
        <f aca="true" t="shared" si="124" ref="E174:F174">SUM(E175)</f>
        <v>13300</v>
      </c>
      <c r="F174" s="42">
        <f t="shared" si="124"/>
        <v>0</v>
      </c>
      <c r="G174" s="42">
        <f aca="true" t="shared" si="125" ref="G174:G176">SUM(G175)</f>
        <v>0</v>
      </c>
    </row>
    <row r="175" spans="1:7" ht="15" customHeight="1">
      <c r="A175" s="158" t="s">
        <v>120</v>
      </c>
      <c r="B175" s="159"/>
      <c r="C175" s="160"/>
      <c r="D175" s="21" t="s">
        <v>121</v>
      </c>
      <c r="E175" s="7">
        <f aca="true" t="shared" si="126" ref="E175:E176">SUM(E176)</f>
        <v>13300</v>
      </c>
      <c r="F175" s="7">
        <f aca="true" t="shared" si="127" ref="F175:F176">SUM(F176)</f>
        <v>0</v>
      </c>
      <c r="G175" s="7">
        <f t="shared" si="125"/>
        <v>0</v>
      </c>
    </row>
    <row r="176" spans="1:7" ht="15">
      <c r="A176" s="164">
        <v>3</v>
      </c>
      <c r="B176" s="165"/>
      <c r="C176" s="166"/>
      <c r="D176" s="18" t="s">
        <v>23</v>
      </c>
      <c r="E176" s="7">
        <f t="shared" si="126"/>
        <v>13300</v>
      </c>
      <c r="F176" s="7">
        <f t="shared" si="127"/>
        <v>0</v>
      </c>
      <c r="G176" s="7">
        <f t="shared" si="125"/>
        <v>0</v>
      </c>
    </row>
    <row r="177" spans="1:7" ht="26.4">
      <c r="A177" s="161">
        <v>32</v>
      </c>
      <c r="B177" s="162"/>
      <c r="C177" s="163"/>
      <c r="D177" s="18" t="s">
        <v>279</v>
      </c>
      <c r="E177" s="8">
        <v>13300</v>
      </c>
      <c r="F177" s="8">
        <v>0</v>
      </c>
      <c r="G177" s="9">
        <v>0</v>
      </c>
    </row>
    <row r="178" spans="1:7" ht="27" customHeight="1">
      <c r="A178" s="179" t="s">
        <v>199</v>
      </c>
      <c r="B178" s="180"/>
      <c r="C178" s="181"/>
      <c r="D178" s="38" t="s">
        <v>200</v>
      </c>
      <c r="E178" s="44">
        <f aca="true" t="shared" si="128" ref="E178:G178">SUM(E179+E201+E209)</f>
        <v>244182</v>
      </c>
      <c r="F178" s="44">
        <f t="shared" si="128"/>
        <v>137000</v>
      </c>
      <c r="G178" s="44">
        <f t="shared" si="128"/>
        <v>142670</v>
      </c>
    </row>
    <row r="179" spans="1:7" ht="25.5" customHeight="1">
      <c r="A179" s="167" t="s">
        <v>114</v>
      </c>
      <c r="B179" s="168"/>
      <c r="C179" s="169"/>
      <c r="D179" s="39" t="s">
        <v>201</v>
      </c>
      <c r="E179" s="45">
        <f aca="true" t="shared" si="129" ref="E179:G179">SUM(E180+E195)</f>
        <v>65702</v>
      </c>
      <c r="F179" s="45">
        <f t="shared" si="129"/>
        <v>67050</v>
      </c>
      <c r="G179" s="45">
        <f t="shared" si="129"/>
        <v>71000</v>
      </c>
    </row>
    <row r="180" spans="1:7" ht="26.4">
      <c r="A180" s="170" t="s">
        <v>115</v>
      </c>
      <c r="B180" s="171"/>
      <c r="C180" s="172"/>
      <c r="D180" s="40" t="s">
        <v>202</v>
      </c>
      <c r="E180" s="42">
        <f aca="true" t="shared" si="130" ref="E180:G180">SUM(E181+E186+E189+E192)</f>
        <v>61002</v>
      </c>
      <c r="F180" s="42">
        <f t="shared" si="130"/>
        <v>63950</v>
      </c>
      <c r="G180" s="42">
        <f t="shared" si="130"/>
        <v>67600</v>
      </c>
    </row>
    <row r="181" spans="1:7" ht="15" customHeight="1">
      <c r="A181" s="158" t="s">
        <v>120</v>
      </c>
      <c r="B181" s="159"/>
      <c r="C181" s="160"/>
      <c r="D181" s="21" t="s">
        <v>121</v>
      </c>
      <c r="E181" s="7">
        <f aca="true" t="shared" si="131" ref="E181">SUM(E182)</f>
        <v>5900</v>
      </c>
      <c r="F181" s="7">
        <f>SUM(F182)</f>
        <v>7450</v>
      </c>
      <c r="G181" s="7">
        <f aca="true" t="shared" si="132" ref="G181">SUM(G182)</f>
        <v>8600</v>
      </c>
    </row>
    <row r="182" spans="1:7" ht="15">
      <c r="A182" s="164">
        <v>3</v>
      </c>
      <c r="B182" s="165"/>
      <c r="C182" s="166"/>
      <c r="D182" s="18" t="s">
        <v>23</v>
      </c>
      <c r="E182" s="7">
        <f>SUM(E183:E185)</f>
        <v>5900</v>
      </c>
      <c r="F182" s="7">
        <f>SUM(F183:F185)</f>
        <v>7450</v>
      </c>
      <c r="G182" s="7">
        <f>SUM(G183:G185)</f>
        <v>8600</v>
      </c>
    </row>
    <row r="183" spans="1:7" ht="15">
      <c r="A183" s="161">
        <v>31</v>
      </c>
      <c r="B183" s="162"/>
      <c r="C183" s="163"/>
      <c r="D183" s="18" t="s">
        <v>24</v>
      </c>
      <c r="E183" s="8">
        <v>0</v>
      </c>
      <c r="F183" s="8">
        <v>0</v>
      </c>
      <c r="G183" s="9"/>
    </row>
    <row r="184" spans="1:7" ht="15">
      <c r="A184" s="161">
        <v>32</v>
      </c>
      <c r="B184" s="162"/>
      <c r="C184" s="163"/>
      <c r="D184" s="18" t="s">
        <v>34</v>
      </c>
      <c r="E184" s="8">
        <v>1400</v>
      </c>
      <c r="F184" s="8">
        <v>1450</v>
      </c>
      <c r="G184" s="9">
        <v>1600</v>
      </c>
    </row>
    <row r="185" spans="1:7" ht="26.4">
      <c r="A185" s="161">
        <v>36</v>
      </c>
      <c r="B185" s="162"/>
      <c r="C185" s="163"/>
      <c r="D185" s="18" t="s">
        <v>203</v>
      </c>
      <c r="E185" s="8">
        <v>4500</v>
      </c>
      <c r="F185" s="8">
        <v>6000</v>
      </c>
      <c r="G185" s="9">
        <v>7000</v>
      </c>
    </row>
    <row r="186" spans="1:7" ht="15">
      <c r="A186" s="158" t="s">
        <v>116</v>
      </c>
      <c r="B186" s="159"/>
      <c r="C186" s="160"/>
      <c r="D186" s="21" t="s">
        <v>117</v>
      </c>
      <c r="E186" s="7">
        <f aca="true" t="shared" si="133" ref="E186:G187">SUM(E187)</f>
        <v>6522</v>
      </c>
      <c r="F186" s="7">
        <f t="shared" si="133"/>
        <v>6700</v>
      </c>
      <c r="G186" s="7">
        <f t="shared" si="133"/>
        <v>7000</v>
      </c>
    </row>
    <row r="187" spans="1:7" ht="15">
      <c r="A187" s="164">
        <v>3</v>
      </c>
      <c r="B187" s="165"/>
      <c r="C187" s="166"/>
      <c r="D187" s="18" t="s">
        <v>23</v>
      </c>
      <c r="E187" s="7">
        <f t="shared" si="133"/>
        <v>6522</v>
      </c>
      <c r="F187" s="7">
        <f t="shared" si="133"/>
        <v>6700</v>
      </c>
      <c r="G187" s="7">
        <f t="shared" si="133"/>
        <v>7000</v>
      </c>
    </row>
    <row r="188" spans="1:7" ht="15">
      <c r="A188" s="161">
        <v>31</v>
      </c>
      <c r="B188" s="162"/>
      <c r="C188" s="163"/>
      <c r="D188" s="18" t="s">
        <v>24</v>
      </c>
      <c r="E188" s="8">
        <v>6522</v>
      </c>
      <c r="F188" s="8">
        <v>6700</v>
      </c>
      <c r="G188" s="8">
        <v>7000</v>
      </c>
    </row>
    <row r="189" spans="1:7" ht="15" customHeight="1">
      <c r="A189" s="158" t="s">
        <v>118</v>
      </c>
      <c r="B189" s="159"/>
      <c r="C189" s="160"/>
      <c r="D189" s="21" t="s">
        <v>119</v>
      </c>
      <c r="E189" s="7">
        <f aca="true" t="shared" si="134" ref="E189:G190">SUM(E190)</f>
        <v>12600</v>
      </c>
      <c r="F189" s="7">
        <f t="shared" si="134"/>
        <v>13000</v>
      </c>
      <c r="G189" s="7">
        <f t="shared" si="134"/>
        <v>13500</v>
      </c>
    </row>
    <row r="190" spans="1:7" ht="15">
      <c r="A190" s="164">
        <v>3</v>
      </c>
      <c r="B190" s="165"/>
      <c r="C190" s="166"/>
      <c r="D190" s="18" t="s">
        <v>23</v>
      </c>
      <c r="E190" s="7">
        <f t="shared" si="134"/>
        <v>12600</v>
      </c>
      <c r="F190" s="7">
        <f t="shared" si="134"/>
        <v>13000</v>
      </c>
      <c r="G190" s="7">
        <f t="shared" si="134"/>
        <v>13500</v>
      </c>
    </row>
    <row r="191" spans="1:7" ht="15">
      <c r="A191" s="161">
        <v>31</v>
      </c>
      <c r="B191" s="162"/>
      <c r="C191" s="163"/>
      <c r="D191" s="18" t="s">
        <v>24</v>
      </c>
      <c r="E191" s="8">
        <v>12600</v>
      </c>
      <c r="F191" s="8">
        <v>13000</v>
      </c>
      <c r="G191" s="8">
        <v>13500</v>
      </c>
    </row>
    <row r="192" spans="1:7" ht="15" customHeight="1">
      <c r="A192" s="158" t="s">
        <v>206</v>
      </c>
      <c r="B192" s="159"/>
      <c r="C192" s="160"/>
      <c r="D192" s="21" t="s">
        <v>83</v>
      </c>
      <c r="E192" s="7">
        <f aca="true" t="shared" si="135" ref="E192:G193">SUM(E193)</f>
        <v>35980</v>
      </c>
      <c r="F192" s="7">
        <f t="shared" si="135"/>
        <v>36800</v>
      </c>
      <c r="G192" s="7">
        <f t="shared" si="135"/>
        <v>38500</v>
      </c>
    </row>
    <row r="193" spans="1:7" ht="15">
      <c r="A193" s="164">
        <v>3</v>
      </c>
      <c r="B193" s="165"/>
      <c r="C193" s="166"/>
      <c r="D193" s="18" t="s">
        <v>23</v>
      </c>
      <c r="E193" s="7">
        <f t="shared" si="135"/>
        <v>35980</v>
      </c>
      <c r="F193" s="7">
        <f t="shared" si="135"/>
        <v>36800</v>
      </c>
      <c r="G193" s="7">
        <f t="shared" si="135"/>
        <v>38500</v>
      </c>
    </row>
    <row r="194" spans="1:7" ht="15">
      <c r="A194" s="161">
        <v>31</v>
      </c>
      <c r="B194" s="162"/>
      <c r="C194" s="163"/>
      <c r="D194" s="18" t="s">
        <v>24</v>
      </c>
      <c r="E194" s="8">
        <v>35980</v>
      </c>
      <c r="F194" s="8">
        <v>36800</v>
      </c>
      <c r="G194" s="8">
        <v>38500</v>
      </c>
    </row>
    <row r="195" spans="1:7" ht="42.75" customHeight="1">
      <c r="A195" s="170" t="s">
        <v>122</v>
      </c>
      <c r="B195" s="171"/>
      <c r="C195" s="172"/>
      <c r="D195" s="40" t="s">
        <v>266</v>
      </c>
      <c r="E195" s="42">
        <f aca="true" t="shared" si="136" ref="E195:F195">SUM(E196)</f>
        <v>4700</v>
      </c>
      <c r="F195" s="42">
        <f t="shared" si="136"/>
        <v>3100</v>
      </c>
      <c r="G195" s="42">
        <f aca="true" t="shared" si="137" ref="G195:G197">SUM(G196)</f>
        <v>3400</v>
      </c>
    </row>
    <row r="196" spans="1:7" ht="15" customHeight="1">
      <c r="A196" s="158" t="s">
        <v>120</v>
      </c>
      <c r="B196" s="159"/>
      <c r="C196" s="160"/>
      <c r="D196" s="21" t="s">
        <v>121</v>
      </c>
      <c r="E196" s="7">
        <f aca="true" t="shared" si="138" ref="E196:G196">SUM(E197+E199)</f>
        <v>4700</v>
      </c>
      <c r="F196" s="7">
        <f t="shared" si="138"/>
        <v>3100</v>
      </c>
      <c r="G196" s="7">
        <f t="shared" si="138"/>
        <v>3400</v>
      </c>
    </row>
    <row r="197" spans="1:7" ht="15">
      <c r="A197" s="164">
        <v>3</v>
      </c>
      <c r="B197" s="165"/>
      <c r="C197" s="166"/>
      <c r="D197" s="18" t="s">
        <v>23</v>
      </c>
      <c r="E197" s="7">
        <f aca="true" t="shared" si="139" ref="E197">SUM(E198)</f>
        <v>3100</v>
      </c>
      <c r="F197" s="7">
        <f aca="true" t="shared" si="140" ref="F197">SUM(F198)</f>
        <v>3100</v>
      </c>
      <c r="G197" s="7">
        <f t="shared" si="137"/>
        <v>3400</v>
      </c>
    </row>
    <row r="198" spans="1:7" ht="15">
      <c r="A198" s="161">
        <v>32</v>
      </c>
      <c r="B198" s="162"/>
      <c r="C198" s="163"/>
      <c r="D198" s="18" t="s">
        <v>34</v>
      </c>
      <c r="E198" s="8">
        <v>3100</v>
      </c>
      <c r="F198" s="8">
        <v>3100</v>
      </c>
      <c r="G198" s="9">
        <v>3400</v>
      </c>
    </row>
    <row r="199" spans="1:7" ht="15">
      <c r="A199" s="164">
        <v>4</v>
      </c>
      <c r="B199" s="165"/>
      <c r="C199" s="166"/>
      <c r="D199" s="18" t="s">
        <v>194</v>
      </c>
      <c r="E199" s="7">
        <f aca="true" t="shared" si="141" ref="E199:G199">SUM(E200)</f>
        <v>1600</v>
      </c>
      <c r="F199" s="7">
        <f t="shared" si="141"/>
        <v>0</v>
      </c>
      <c r="G199" s="7">
        <f t="shared" si="141"/>
        <v>0</v>
      </c>
    </row>
    <row r="200" spans="1:7" ht="15" customHeight="1">
      <c r="A200" s="161">
        <v>42</v>
      </c>
      <c r="B200" s="162"/>
      <c r="C200" s="163"/>
      <c r="D200" s="18" t="s">
        <v>205</v>
      </c>
      <c r="E200" s="7">
        <v>1600</v>
      </c>
      <c r="F200" s="7"/>
      <c r="G200" s="47"/>
    </row>
    <row r="201" spans="1:7" ht="42" customHeight="1">
      <c r="A201" s="167" t="s">
        <v>131</v>
      </c>
      <c r="B201" s="168"/>
      <c r="C201" s="169"/>
      <c r="D201" s="39" t="s">
        <v>267</v>
      </c>
      <c r="E201" s="45">
        <f aca="true" t="shared" si="142" ref="E201:G201">SUM(E202)</f>
        <v>8580</v>
      </c>
      <c r="F201" s="45">
        <f t="shared" si="142"/>
        <v>9000</v>
      </c>
      <c r="G201" s="45">
        <f t="shared" si="142"/>
        <v>9400</v>
      </c>
    </row>
    <row r="202" spans="1:7" ht="25.5" customHeight="1">
      <c r="A202" s="170" t="s">
        <v>115</v>
      </c>
      <c r="B202" s="171"/>
      <c r="C202" s="172"/>
      <c r="D202" s="40" t="s">
        <v>207</v>
      </c>
      <c r="E202" s="42">
        <f aca="true" t="shared" si="143" ref="E202:G202">SUM(E203+E206)</f>
        <v>8580</v>
      </c>
      <c r="F202" s="42">
        <f t="shared" si="143"/>
        <v>9000</v>
      </c>
      <c r="G202" s="42">
        <f t="shared" si="143"/>
        <v>9400</v>
      </c>
    </row>
    <row r="203" spans="1:7" ht="15" customHeight="1">
      <c r="A203" s="158" t="s">
        <v>120</v>
      </c>
      <c r="B203" s="159"/>
      <c r="C203" s="160"/>
      <c r="D203" s="21" t="s">
        <v>121</v>
      </c>
      <c r="E203" s="7">
        <f aca="true" t="shared" si="144" ref="E203:E204">SUM(E204)</f>
        <v>1716</v>
      </c>
      <c r="F203" s="7">
        <f aca="true" t="shared" si="145" ref="F203:F204">SUM(F204)</f>
        <v>1800</v>
      </c>
      <c r="G203" s="7">
        <f aca="true" t="shared" si="146" ref="G203:G204">SUM(G204)</f>
        <v>1900</v>
      </c>
    </row>
    <row r="204" spans="1:7" ht="15" customHeight="1">
      <c r="A204" s="164">
        <v>3</v>
      </c>
      <c r="B204" s="165"/>
      <c r="C204" s="166"/>
      <c r="D204" s="18" t="s">
        <v>23</v>
      </c>
      <c r="E204" s="7">
        <f t="shared" si="144"/>
        <v>1716</v>
      </c>
      <c r="F204" s="7">
        <f t="shared" si="145"/>
        <v>1800</v>
      </c>
      <c r="G204" s="7">
        <f t="shared" si="146"/>
        <v>1900</v>
      </c>
    </row>
    <row r="205" spans="1:7" ht="15" customHeight="1">
      <c r="A205" s="161">
        <v>31</v>
      </c>
      <c r="B205" s="162"/>
      <c r="C205" s="163"/>
      <c r="D205" s="18" t="s">
        <v>24</v>
      </c>
      <c r="E205" s="8">
        <v>1716</v>
      </c>
      <c r="F205" s="8">
        <v>1800</v>
      </c>
      <c r="G205" s="8">
        <v>1900</v>
      </c>
    </row>
    <row r="206" spans="1:7" ht="15" customHeight="1">
      <c r="A206" s="158" t="s">
        <v>204</v>
      </c>
      <c r="B206" s="159"/>
      <c r="C206" s="160"/>
      <c r="D206" s="21" t="s">
        <v>48</v>
      </c>
      <c r="E206" s="7">
        <f aca="true" t="shared" si="147" ref="E206:G207">SUM(E207)</f>
        <v>6864</v>
      </c>
      <c r="F206" s="7">
        <f t="shared" si="147"/>
        <v>7200</v>
      </c>
      <c r="G206" s="7">
        <f t="shared" si="147"/>
        <v>7500</v>
      </c>
    </row>
    <row r="207" spans="1:7" ht="15">
      <c r="A207" s="164">
        <v>3</v>
      </c>
      <c r="B207" s="165"/>
      <c r="C207" s="166"/>
      <c r="D207" s="18" t="s">
        <v>23</v>
      </c>
      <c r="E207" s="7">
        <f t="shared" si="147"/>
        <v>6864</v>
      </c>
      <c r="F207" s="7">
        <f t="shared" si="147"/>
        <v>7200</v>
      </c>
      <c r="G207" s="7">
        <f t="shared" si="147"/>
        <v>7500</v>
      </c>
    </row>
    <row r="208" spans="1:7" ht="15">
      <c r="A208" s="161">
        <v>31</v>
      </c>
      <c r="B208" s="162"/>
      <c r="C208" s="163"/>
      <c r="D208" s="18" t="s">
        <v>24</v>
      </c>
      <c r="E208" s="7">
        <v>6864</v>
      </c>
      <c r="F208" s="7">
        <v>7200</v>
      </c>
      <c r="G208" s="7">
        <v>7500</v>
      </c>
    </row>
    <row r="209" spans="1:7" ht="26.4">
      <c r="A209" s="167" t="s">
        <v>152</v>
      </c>
      <c r="B209" s="168"/>
      <c r="C209" s="169"/>
      <c r="D209" s="39" t="s">
        <v>208</v>
      </c>
      <c r="E209" s="45">
        <f aca="true" t="shared" si="148" ref="E209:G209">SUM(E210+E217+E221+E225+E229+E233)</f>
        <v>169900</v>
      </c>
      <c r="F209" s="45">
        <f t="shared" si="148"/>
        <v>60950</v>
      </c>
      <c r="G209" s="45">
        <f t="shared" si="148"/>
        <v>62270</v>
      </c>
    </row>
    <row r="210" spans="1:7" ht="26.4">
      <c r="A210" s="170" t="s">
        <v>115</v>
      </c>
      <c r="B210" s="171"/>
      <c r="C210" s="172"/>
      <c r="D210" s="40" t="s">
        <v>209</v>
      </c>
      <c r="E210" s="42">
        <f aca="true" t="shared" si="149" ref="E210:F210">SUM(E211+E214)</f>
        <v>44100</v>
      </c>
      <c r="F210" s="42">
        <f t="shared" si="149"/>
        <v>1650</v>
      </c>
      <c r="G210" s="42">
        <f aca="true" t="shared" si="150" ref="G210">SUM(G211+G214)</f>
        <v>1700</v>
      </c>
    </row>
    <row r="211" spans="1:7" ht="15" customHeight="1">
      <c r="A211" s="158" t="s">
        <v>116</v>
      </c>
      <c r="B211" s="159"/>
      <c r="C211" s="160"/>
      <c r="D211" s="21" t="s">
        <v>117</v>
      </c>
      <c r="E211" s="7">
        <f aca="true" t="shared" si="151" ref="E211:E215">SUM(E212)</f>
        <v>1600</v>
      </c>
      <c r="F211" s="7">
        <f aca="true" t="shared" si="152" ref="F211:F215">SUM(F212)</f>
        <v>1650</v>
      </c>
      <c r="G211" s="7">
        <f aca="true" t="shared" si="153" ref="G211:G215">SUM(G212)</f>
        <v>1700</v>
      </c>
    </row>
    <row r="212" spans="1:7" ht="15">
      <c r="A212" s="164">
        <v>3</v>
      </c>
      <c r="B212" s="165"/>
      <c r="C212" s="166"/>
      <c r="D212" s="18" t="s">
        <v>23</v>
      </c>
      <c r="E212" s="7">
        <f t="shared" si="151"/>
        <v>1600</v>
      </c>
      <c r="F212" s="7">
        <f t="shared" si="152"/>
        <v>1650</v>
      </c>
      <c r="G212" s="7">
        <f t="shared" si="153"/>
        <v>1700</v>
      </c>
    </row>
    <row r="213" spans="1:7" ht="15">
      <c r="A213" s="161">
        <v>32</v>
      </c>
      <c r="B213" s="162"/>
      <c r="C213" s="163"/>
      <c r="D213" s="18" t="s">
        <v>34</v>
      </c>
      <c r="E213" s="8">
        <v>1600</v>
      </c>
      <c r="F213" s="8">
        <v>1650</v>
      </c>
      <c r="G213" s="9">
        <v>1700</v>
      </c>
    </row>
    <row r="214" spans="1:7" ht="15" customHeight="1">
      <c r="A214" s="158" t="s">
        <v>120</v>
      </c>
      <c r="B214" s="159"/>
      <c r="C214" s="160"/>
      <c r="D214" s="21" t="s">
        <v>121</v>
      </c>
      <c r="E214" s="7">
        <f t="shared" si="151"/>
        <v>42500</v>
      </c>
      <c r="F214" s="7">
        <f t="shared" si="152"/>
        <v>0</v>
      </c>
      <c r="G214" s="7">
        <f t="shared" si="153"/>
        <v>0</v>
      </c>
    </row>
    <row r="215" spans="1:7" ht="15">
      <c r="A215" s="164">
        <v>4</v>
      </c>
      <c r="B215" s="165"/>
      <c r="C215" s="166"/>
      <c r="D215" s="18" t="s">
        <v>278</v>
      </c>
      <c r="E215" s="7">
        <f t="shared" si="151"/>
        <v>42500</v>
      </c>
      <c r="F215" s="7">
        <f t="shared" si="152"/>
        <v>0</v>
      </c>
      <c r="G215" s="7">
        <f t="shared" si="153"/>
        <v>0</v>
      </c>
    </row>
    <row r="216" spans="1:7" ht="15">
      <c r="A216" s="161">
        <v>42</v>
      </c>
      <c r="B216" s="162"/>
      <c r="C216" s="163"/>
      <c r="D216" s="18" t="s">
        <v>34</v>
      </c>
      <c r="E216" s="8">
        <v>42500</v>
      </c>
      <c r="F216" s="8">
        <v>0</v>
      </c>
      <c r="G216" s="9">
        <v>0</v>
      </c>
    </row>
    <row r="217" spans="1:7" ht="15">
      <c r="A217" s="170" t="s">
        <v>133</v>
      </c>
      <c r="B217" s="171"/>
      <c r="C217" s="172"/>
      <c r="D217" s="40" t="s">
        <v>210</v>
      </c>
      <c r="E217" s="42">
        <f aca="true" t="shared" si="154" ref="E217:G219">SUM(E218)</f>
        <v>25000</v>
      </c>
      <c r="F217" s="42">
        <f t="shared" si="154"/>
        <v>25000</v>
      </c>
      <c r="G217" s="42">
        <f t="shared" si="154"/>
        <v>25170</v>
      </c>
    </row>
    <row r="218" spans="1:7" ht="15" customHeight="1">
      <c r="A218" s="158" t="s">
        <v>120</v>
      </c>
      <c r="B218" s="159"/>
      <c r="C218" s="160"/>
      <c r="D218" s="21" t="s">
        <v>121</v>
      </c>
      <c r="E218" s="7">
        <f t="shared" si="154"/>
        <v>25000</v>
      </c>
      <c r="F218" s="7">
        <f t="shared" si="154"/>
        <v>25000</v>
      </c>
      <c r="G218" s="7">
        <f t="shared" si="154"/>
        <v>25170</v>
      </c>
    </row>
    <row r="219" spans="1:7" ht="15">
      <c r="A219" s="164">
        <v>3</v>
      </c>
      <c r="B219" s="165"/>
      <c r="C219" s="166"/>
      <c r="D219" s="18" t="s">
        <v>23</v>
      </c>
      <c r="E219" s="7">
        <f t="shared" si="154"/>
        <v>25000</v>
      </c>
      <c r="F219" s="7">
        <f t="shared" si="154"/>
        <v>25000</v>
      </c>
      <c r="G219" s="7">
        <f t="shared" si="154"/>
        <v>25170</v>
      </c>
    </row>
    <row r="220" spans="1:7" ht="15">
      <c r="A220" s="161">
        <v>32</v>
      </c>
      <c r="B220" s="162"/>
      <c r="C220" s="163"/>
      <c r="D220" s="18" t="s">
        <v>34</v>
      </c>
      <c r="E220" s="8">
        <v>25000</v>
      </c>
      <c r="F220" s="8">
        <v>25000</v>
      </c>
      <c r="G220" s="9">
        <v>25170</v>
      </c>
    </row>
    <row r="221" spans="1:7" ht="15">
      <c r="A221" s="170" t="s">
        <v>136</v>
      </c>
      <c r="B221" s="171"/>
      <c r="C221" s="172"/>
      <c r="D221" s="40" t="s">
        <v>211</v>
      </c>
      <c r="E221" s="42">
        <f aca="true" t="shared" si="155" ref="E221:G223">SUM(E222)</f>
        <v>3100</v>
      </c>
      <c r="F221" s="42">
        <f t="shared" si="155"/>
        <v>3100</v>
      </c>
      <c r="G221" s="42">
        <f t="shared" si="155"/>
        <v>3300</v>
      </c>
    </row>
    <row r="222" spans="1:7" ht="15" customHeight="1">
      <c r="A222" s="158" t="s">
        <v>120</v>
      </c>
      <c r="B222" s="159"/>
      <c r="C222" s="160"/>
      <c r="D222" s="21" t="s">
        <v>121</v>
      </c>
      <c r="E222" s="7">
        <f t="shared" si="155"/>
        <v>3100</v>
      </c>
      <c r="F222" s="7">
        <f t="shared" si="155"/>
        <v>3100</v>
      </c>
      <c r="G222" s="7">
        <f t="shared" si="155"/>
        <v>3300</v>
      </c>
    </row>
    <row r="223" spans="1:7" ht="15">
      <c r="A223" s="164">
        <v>3</v>
      </c>
      <c r="B223" s="165"/>
      <c r="C223" s="166"/>
      <c r="D223" s="18" t="s">
        <v>23</v>
      </c>
      <c r="E223" s="7">
        <f t="shared" si="155"/>
        <v>3100</v>
      </c>
      <c r="F223" s="7">
        <f t="shared" si="155"/>
        <v>3100</v>
      </c>
      <c r="G223" s="7">
        <f t="shared" si="155"/>
        <v>3300</v>
      </c>
    </row>
    <row r="224" spans="1:7" ht="15">
      <c r="A224" s="161">
        <v>32</v>
      </c>
      <c r="B224" s="162"/>
      <c r="C224" s="163"/>
      <c r="D224" s="18" t="s">
        <v>34</v>
      </c>
      <c r="E224" s="8">
        <v>3100</v>
      </c>
      <c r="F224" s="8">
        <v>3100</v>
      </c>
      <c r="G224" s="9">
        <v>3300</v>
      </c>
    </row>
    <row r="225" spans="1:7" ht="26.25" customHeight="1">
      <c r="A225" s="170" t="s">
        <v>212</v>
      </c>
      <c r="B225" s="171"/>
      <c r="C225" s="172"/>
      <c r="D225" s="40" t="s">
        <v>213</v>
      </c>
      <c r="E225" s="42">
        <f aca="true" t="shared" si="156" ref="E225:G227">SUM(E226)</f>
        <v>1200</v>
      </c>
      <c r="F225" s="42">
        <f t="shared" si="156"/>
        <v>1200</v>
      </c>
      <c r="G225" s="42">
        <f t="shared" si="156"/>
        <v>1400</v>
      </c>
    </row>
    <row r="226" spans="1:7" ht="15" customHeight="1">
      <c r="A226" s="158" t="s">
        <v>120</v>
      </c>
      <c r="B226" s="159"/>
      <c r="C226" s="160"/>
      <c r="D226" s="21" t="s">
        <v>121</v>
      </c>
      <c r="E226" s="7">
        <f t="shared" si="156"/>
        <v>1200</v>
      </c>
      <c r="F226" s="7">
        <f t="shared" si="156"/>
        <v>1200</v>
      </c>
      <c r="G226" s="7">
        <f t="shared" si="156"/>
        <v>1400</v>
      </c>
    </row>
    <row r="227" spans="1:7" ht="15">
      <c r="A227" s="164">
        <v>3</v>
      </c>
      <c r="B227" s="165"/>
      <c r="C227" s="166"/>
      <c r="D227" s="18" t="s">
        <v>23</v>
      </c>
      <c r="E227" s="7">
        <f t="shared" si="156"/>
        <v>1200</v>
      </c>
      <c r="F227" s="7">
        <f t="shared" si="156"/>
        <v>1200</v>
      </c>
      <c r="G227" s="7">
        <f t="shared" si="156"/>
        <v>1400</v>
      </c>
    </row>
    <row r="228" spans="1:7" ht="15">
      <c r="A228" s="161">
        <v>32</v>
      </c>
      <c r="B228" s="162"/>
      <c r="C228" s="163"/>
      <c r="D228" s="18" t="s">
        <v>34</v>
      </c>
      <c r="E228" s="8">
        <v>1200</v>
      </c>
      <c r="F228" s="8">
        <v>1200</v>
      </c>
      <c r="G228" s="9">
        <v>1400</v>
      </c>
    </row>
    <row r="229" spans="1:7" ht="39.6">
      <c r="A229" s="170" t="s">
        <v>214</v>
      </c>
      <c r="B229" s="171"/>
      <c r="C229" s="172"/>
      <c r="D229" s="40" t="s">
        <v>215</v>
      </c>
      <c r="E229" s="42">
        <f aca="true" t="shared" si="157" ref="E229:G231">SUM(E230)</f>
        <v>6000</v>
      </c>
      <c r="F229" s="42">
        <f t="shared" si="157"/>
        <v>6000</v>
      </c>
      <c r="G229" s="42">
        <f t="shared" si="157"/>
        <v>6200</v>
      </c>
    </row>
    <row r="230" spans="1:10" ht="15" customHeight="1">
      <c r="A230" s="158" t="s">
        <v>120</v>
      </c>
      <c r="B230" s="159"/>
      <c r="C230" s="160"/>
      <c r="D230" s="21" t="s">
        <v>121</v>
      </c>
      <c r="E230" s="7">
        <f t="shared" si="157"/>
        <v>6000</v>
      </c>
      <c r="F230" s="7">
        <f t="shared" si="157"/>
        <v>6000</v>
      </c>
      <c r="G230" s="7">
        <f t="shared" si="157"/>
        <v>6200</v>
      </c>
      <c r="H230" s="36"/>
      <c r="I230" s="36"/>
      <c r="J230" s="36"/>
    </row>
    <row r="231" spans="1:7" ht="15">
      <c r="A231" s="164">
        <v>3</v>
      </c>
      <c r="B231" s="165"/>
      <c r="C231" s="166"/>
      <c r="D231" s="18" t="s">
        <v>23</v>
      </c>
      <c r="E231" s="7">
        <f t="shared" si="157"/>
        <v>6000</v>
      </c>
      <c r="F231" s="7">
        <f t="shared" si="157"/>
        <v>6000</v>
      </c>
      <c r="G231" s="7">
        <f t="shared" si="157"/>
        <v>6200</v>
      </c>
    </row>
    <row r="232" spans="1:7" ht="15">
      <c r="A232" s="161">
        <v>32</v>
      </c>
      <c r="B232" s="162"/>
      <c r="C232" s="163"/>
      <c r="D232" s="18" t="s">
        <v>34</v>
      </c>
      <c r="E232" s="8">
        <v>6000</v>
      </c>
      <c r="F232" s="8">
        <v>6000</v>
      </c>
      <c r="G232" s="9">
        <v>6200</v>
      </c>
    </row>
    <row r="233" spans="1:7" ht="26.4">
      <c r="A233" s="170" t="s">
        <v>216</v>
      </c>
      <c r="B233" s="171"/>
      <c r="C233" s="172"/>
      <c r="D233" s="40" t="s">
        <v>217</v>
      </c>
      <c r="E233" s="42">
        <f aca="true" t="shared" si="158" ref="E233:G233">SUM(E234)</f>
        <v>90500</v>
      </c>
      <c r="F233" s="42">
        <f t="shared" si="158"/>
        <v>24000</v>
      </c>
      <c r="G233" s="42">
        <f t="shared" si="158"/>
        <v>24500</v>
      </c>
    </row>
    <row r="234" spans="1:7" ht="15" customHeight="1">
      <c r="A234" s="158" t="s">
        <v>120</v>
      </c>
      <c r="B234" s="159"/>
      <c r="C234" s="160"/>
      <c r="D234" s="21" t="s">
        <v>121</v>
      </c>
      <c r="E234" s="7">
        <f aca="true" t="shared" si="159" ref="E234:G234">SUM(E235+E237)</f>
        <v>90500</v>
      </c>
      <c r="F234" s="7">
        <f t="shared" si="159"/>
        <v>24000</v>
      </c>
      <c r="G234" s="7">
        <f t="shared" si="159"/>
        <v>24500</v>
      </c>
    </row>
    <row r="235" spans="1:7" ht="15">
      <c r="A235" s="164">
        <v>3</v>
      </c>
      <c r="B235" s="165"/>
      <c r="C235" s="166"/>
      <c r="D235" s="18" t="s">
        <v>23</v>
      </c>
      <c r="E235" s="7">
        <f aca="true" t="shared" si="160" ref="E235:G235">SUM(E236)</f>
        <v>24000</v>
      </c>
      <c r="F235" s="7">
        <f t="shared" si="160"/>
        <v>24000</v>
      </c>
      <c r="G235" s="7">
        <f t="shared" si="160"/>
        <v>24500</v>
      </c>
    </row>
    <row r="236" spans="1:7" ht="15">
      <c r="A236" s="161">
        <v>32</v>
      </c>
      <c r="B236" s="162"/>
      <c r="C236" s="163"/>
      <c r="D236" s="18" t="s">
        <v>34</v>
      </c>
      <c r="E236" s="8">
        <v>24000</v>
      </c>
      <c r="F236" s="8">
        <v>24000</v>
      </c>
      <c r="G236" s="9">
        <v>24500</v>
      </c>
    </row>
    <row r="237" spans="1:7" ht="15">
      <c r="A237" s="164">
        <v>4</v>
      </c>
      <c r="B237" s="165"/>
      <c r="C237" s="166"/>
      <c r="D237" s="18" t="s">
        <v>194</v>
      </c>
      <c r="E237" s="7">
        <f aca="true" t="shared" si="161" ref="E237:G237">SUM(E238)</f>
        <v>66500</v>
      </c>
      <c r="F237" s="7">
        <f t="shared" si="161"/>
        <v>0</v>
      </c>
      <c r="G237" s="7">
        <f t="shared" si="161"/>
        <v>0</v>
      </c>
    </row>
    <row r="238" spans="1:7" ht="15">
      <c r="A238" s="161">
        <v>42</v>
      </c>
      <c r="B238" s="162"/>
      <c r="C238" s="163"/>
      <c r="D238" s="18" t="s">
        <v>218</v>
      </c>
      <c r="E238" s="8">
        <v>66500</v>
      </c>
      <c r="F238" s="8">
        <v>0</v>
      </c>
      <c r="G238" s="9">
        <v>0</v>
      </c>
    </row>
    <row r="239" spans="1:7" ht="26.4">
      <c r="A239" s="179" t="s">
        <v>228</v>
      </c>
      <c r="B239" s="180"/>
      <c r="C239" s="181"/>
      <c r="D239" s="38" t="s">
        <v>219</v>
      </c>
      <c r="E239" s="44">
        <f aca="true" t="shared" si="162" ref="E239:F239">SUM(E240+E248+E255+E263)</f>
        <v>656100</v>
      </c>
      <c r="F239" s="44">
        <f t="shared" si="162"/>
        <v>289700</v>
      </c>
      <c r="G239" s="44">
        <f>SUM(G240+G248+G255+G263)</f>
        <v>316992</v>
      </c>
    </row>
    <row r="240" spans="1:7" ht="25.5" customHeight="1">
      <c r="A240" s="167" t="s">
        <v>114</v>
      </c>
      <c r="B240" s="168"/>
      <c r="C240" s="169"/>
      <c r="D240" s="39" t="s">
        <v>220</v>
      </c>
      <c r="E240" s="45">
        <f aca="true" t="shared" si="163" ref="E240:G240">SUM(E241)</f>
        <v>33200</v>
      </c>
      <c r="F240" s="45">
        <f t="shared" si="163"/>
        <v>80000</v>
      </c>
      <c r="G240" s="45">
        <f t="shared" si="163"/>
        <v>100000</v>
      </c>
    </row>
    <row r="241" spans="1:7" ht="25.5" customHeight="1">
      <c r="A241" s="170" t="s">
        <v>122</v>
      </c>
      <c r="B241" s="171"/>
      <c r="C241" s="172"/>
      <c r="D241" s="40" t="s">
        <v>221</v>
      </c>
      <c r="E241" s="42">
        <f aca="true" t="shared" si="164" ref="E241:G241">SUM(E242+E244+E246)</f>
        <v>33200</v>
      </c>
      <c r="F241" s="42">
        <f t="shared" si="164"/>
        <v>80000</v>
      </c>
      <c r="G241" s="42">
        <f t="shared" si="164"/>
        <v>100000</v>
      </c>
    </row>
    <row r="242" spans="1:7" ht="15" customHeight="1">
      <c r="A242" s="158" t="s">
        <v>206</v>
      </c>
      <c r="B242" s="159"/>
      <c r="C242" s="160"/>
      <c r="D242" s="21" t="s">
        <v>83</v>
      </c>
      <c r="E242" s="7">
        <f aca="true" t="shared" si="165" ref="E242:G242">SUM(E243)</f>
        <v>0</v>
      </c>
      <c r="F242" s="7">
        <f t="shared" si="165"/>
        <v>0</v>
      </c>
      <c r="G242" s="7">
        <f t="shared" si="165"/>
        <v>0</v>
      </c>
    </row>
    <row r="243" spans="1:7" ht="18.75" customHeight="1">
      <c r="A243" s="161">
        <v>42</v>
      </c>
      <c r="B243" s="162"/>
      <c r="C243" s="163"/>
      <c r="D243" s="18" t="s">
        <v>205</v>
      </c>
      <c r="E243" s="8">
        <v>0</v>
      </c>
      <c r="F243" s="8">
        <v>0</v>
      </c>
      <c r="G243" s="9">
        <v>0</v>
      </c>
    </row>
    <row r="244" spans="1:7" ht="15" customHeight="1">
      <c r="A244" s="158" t="s">
        <v>120</v>
      </c>
      <c r="B244" s="159"/>
      <c r="C244" s="160"/>
      <c r="D244" s="21" t="s">
        <v>121</v>
      </c>
      <c r="E244" s="7">
        <f aca="true" t="shared" si="166" ref="E244:G244">SUM(E245)</f>
        <v>32080</v>
      </c>
      <c r="F244" s="7">
        <f t="shared" si="166"/>
        <v>80000</v>
      </c>
      <c r="G244" s="7">
        <f t="shared" si="166"/>
        <v>100000</v>
      </c>
    </row>
    <row r="245" spans="1:7" ht="19.5" customHeight="1">
      <c r="A245" s="161">
        <v>42</v>
      </c>
      <c r="B245" s="162"/>
      <c r="C245" s="163"/>
      <c r="D245" s="18" t="s">
        <v>205</v>
      </c>
      <c r="E245" s="8">
        <v>32080</v>
      </c>
      <c r="F245" s="8">
        <v>80000</v>
      </c>
      <c r="G245" s="9">
        <v>100000</v>
      </c>
    </row>
    <row r="246" spans="1:7" ht="19.5" customHeight="1">
      <c r="A246" s="158" t="s">
        <v>230</v>
      </c>
      <c r="B246" s="159"/>
      <c r="C246" s="160"/>
      <c r="D246" s="21" t="s">
        <v>121</v>
      </c>
      <c r="E246" s="7">
        <f aca="true" t="shared" si="167" ref="E246:G246">SUM(E247)</f>
        <v>1120</v>
      </c>
      <c r="F246" s="7">
        <f t="shared" si="167"/>
        <v>0</v>
      </c>
      <c r="G246" s="7">
        <f t="shared" si="167"/>
        <v>0</v>
      </c>
    </row>
    <row r="247" spans="1:7" ht="19.5" customHeight="1">
      <c r="A247" s="161">
        <v>42</v>
      </c>
      <c r="B247" s="162"/>
      <c r="C247" s="163"/>
      <c r="D247" s="18" t="s">
        <v>205</v>
      </c>
      <c r="E247" s="7">
        <v>1120</v>
      </c>
      <c r="F247" s="7">
        <v>0</v>
      </c>
      <c r="G247" s="47">
        <v>0</v>
      </c>
    </row>
    <row r="248" spans="1:7" ht="25.5" customHeight="1">
      <c r="A248" s="167" t="s">
        <v>131</v>
      </c>
      <c r="B248" s="168"/>
      <c r="C248" s="169"/>
      <c r="D248" s="39" t="s">
        <v>271</v>
      </c>
      <c r="E248" s="45">
        <f aca="true" t="shared" si="168" ref="E248:G248">SUM(E249)</f>
        <v>25800</v>
      </c>
      <c r="F248" s="45">
        <f t="shared" si="168"/>
        <v>0</v>
      </c>
      <c r="G248" s="45">
        <f t="shared" si="168"/>
        <v>0</v>
      </c>
    </row>
    <row r="249" spans="1:7" ht="25.5" customHeight="1">
      <c r="A249" s="170" t="s">
        <v>122</v>
      </c>
      <c r="B249" s="171"/>
      <c r="C249" s="172"/>
      <c r="D249" s="40" t="s">
        <v>222</v>
      </c>
      <c r="E249" s="42">
        <f aca="true" t="shared" si="169" ref="E249:G249">SUM(E250+E253)</f>
        <v>25800</v>
      </c>
      <c r="F249" s="42">
        <f t="shared" si="169"/>
        <v>0</v>
      </c>
      <c r="G249" s="42">
        <f t="shared" si="169"/>
        <v>0</v>
      </c>
    </row>
    <row r="250" spans="1:7" ht="25.5" customHeight="1">
      <c r="A250" s="158" t="s">
        <v>120</v>
      </c>
      <c r="B250" s="159"/>
      <c r="C250" s="160"/>
      <c r="D250" s="21" t="s">
        <v>121</v>
      </c>
      <c r="E250" s="7">
        <f>SUM(E251)</f>
        <v>25800</v>
      </c>
      <c r="F250" s="7">
        <f aca="true" t="shared" si="170" ref="E250:G251">SUM(F251)</f>
        <v>0</v>
      </c>
      <c r="G250" s="7">
        <f t="shared" si="170"/>
        <v>0</v>
      </c>
    </row>
    <row r="251" spans="1:7" ht="15">
      <c r="A251" s="164">
        <v>4</v>
      </c>
      <c r="B251" s="165"/>
      <c r="C251" s="166"/>
      <c r="D251" s="18" t="s">
        <v>194</v>
      </c>
      <c r="E251" s="7">
        <f t="shared" si="170"/>
        <v>25800</v>
      </c>
      <c r="F251" s="7">
        <f t="shared" si="170"/>
        <v>0</v>
      </c>
      <c r="G251" s="7">
        <f t="shared" si="170"/>
        <v>0</v>
      </c>
    </row>
    <row r="252" spans="1:7" ht="15">
      <c r="A252" s="161">
        <v>42</v>
      </c>
      <c r="B252" s="162"/>
      <c r="C252" s="163"/>
      <c r="D252" s="18" t="s">
        <v>205</v>
      </c>
      <c r="E252" s="8">
        <v>25800</v>
      </c>
      <c r="F252" s="8"/>
      <c r="G252" s="9"/>
    </row>
    <row r="253" spans="1:7" ht="25.5" customHeight="1">
      <c r="A253" s="158" t="s">
        <v>229</v>
      </c>
      <c r="B253" s="159"/>
      <c r="C253" s="160"/>
      <c r="D253" s="21" t="s">
        <v>232</v>
      </c>
      <c r="E253" s="7">
        <f aca="true" t="shared" si="171" ref="E253:G253">SUM(E254)</f>
        <v>0</v>
      </c>
      <c r="F253" s="7">
        <f t="shared" si="171"/>
        <v>0</v>
      </c>
      <c r="G253" s="7">
        <f t="shared" si="171"/>
        <v>0</v>
      </c>
    </row>
    <row r="254" spans="1:7" ht="15">
      <c r="A254" s="161">
        <v>42</v>
      </c>
      <c r="B254" s="162"/>
      <c r="C254" s="163"/>
      <c r="D254" s="18" t="s">
        <v>205</v>
      </c>
      <c r="E254" s="7">
        <v>0</v>
      </c>
      <c r="F254" s="7"/>
      <c r="G254" s="47"/>
    </row>
    <row r="255" spans="1:7" ht="25.5" customHeight="1">
      <c r="A255" s="167" t="s">
        <v>152</v>
      </c>
      <c r="B255" s="168"/>
      <c r="C255" s="169"/>
      <c r="D255" s="39" t="s">
        <v>270</v>
      </c>
      <c r="E255" s="45">
        <f aca="true" t="shared" si="172" ref="E255:G255">SUM(E256)</f>
        <v>235100</v>
      </c>
      <c r="F255" s="45">
        <f t="shared" si="172"/>
        <v>0</v>
      </c>
      <c r="G255" s="45">
        <f t="shared" si="172"/>
        <v>0</v>
      </c>
    </row>
    <row r="256" spans="1:7" ht="42.75" customHeight="1">
      <c r="A256" s="170" t="s">
        <v>122</v>
      </c>
      <c r="B256" s="171"/>
      <c r="C256" s="172"/>
      <c r="D256" s="40" t="s">
        <v>261</v>
      </c>
      <c r="E256" s="42">
        <f aca="true" t="shared" si="173" ref="E256:G256">SUM(E257+E260)</f>
        <v>235100</v>
      </c>
      <c r="F256" s="42">
        <f t="shared" si="173"/>
        <v>0</v>
      </c>
      <c r="G256" s="42">
        <f t="shared" si="173"/>
        <v>0</v>
      </c>
    </row>
    <row r="257" spans="1:7" ht="15.75" customHeight="1">
      <c r="A257" s="158" t="s">
        <v>116</v>
      </c>
      <c r="B257" s="159"/>
      <c r="C257" s="160"/>
      <c r="D257" s="21" t="s">
        <v>117</v>
      </c>
      <c r="E257" s="7">
        <f aca="true" t="shared" si="174" ref="E257:G258">SUM(E258)</f>
        <v>0</v>
      </c>
      <c r="F257" s="7">
        <f t="shared" si="174"/>
        <v>0</v>
      </c>
      <c r="G257" s="7">
        <f t="shared" si="174"/>
        <v>0</v>
      </c>
    </row>
    <row r="258" spans="1:7" ht="28.5" customHeight="1">
      <c r="A258" s="164">
        <v>4</v>
      </c>
      <c r="B258" s="165"/>
      <c r="C258" s="166"/>
      <c r="D258" s="18" t="s">
        <v>25</v>
      </c>
      <c r="E258" s="7">
        <f t="shared" si="174"/>
        <v>0</v>
      </c>
      <c r="F258" s="7">
        <f t="shared" si="174"/>
        <v>0</v>
      </c>
      <c r="G258" s="7">
        <f t="shared" si="174"/>
        <v>0</v>
      </c>
    </row>
    <row r="259" spans="1:7" ht="26.4">
      <c r="A259" s="173">
        <v>42</v>
      </c>
      <c r="B259" s="174"/>
      <c r="C259" s="175"/>
      <c r="D259" s="18" t="s">
        <v>43</v>
      </c>
      <c r="E259" s="8">
        <v>0</v>
      </c>
      <c r="F259" s="8"/>
      <c r="G259" s="9"/>
    </row>
    <row r="260" spans="1:7" ht="15" customHeight="1">
      <c r="A260" s="158" t="s">
        <v>120</v>
      </c>
      <c r="B260" s="159"/>
      <c r="C260" s="160"/>
      <c r="D260" s="21" t="s">
        <v>121</v>
      </c>
      <c r="E260" s="7">
        <f aca="true" t="shared" si="175" ref="E260:G261">SUM(E261)</f>
        <v>235100</v>
      </c>
      <c r="F260" s="7">
        <f t="shared" si="175"/>
        <v>0</v>
      </c>
      <c r="G260" s="7">
        <f t="shared" si="175"/>
        <v>0</v>
      </c>
    </row>
    <row r="261" spans="1:7" ht="26.4">
      <c r="A261" s="164">
        <v>4</v>
      </c>
      <c r="B261" s="165"/>
      <c r="C261" s="166"/>
      <c r="D261" s="18" t="s">
        <v>25</v>
      </c>
      <c r="E261" s="7">
        <f t="shared" si="175"/>
        <v>235100</v>
      </c>
      <c r="F261" s="7">
        <f t="shared" si="175"/>
        <v>0</v>
      </c>
      <c r="G261" s="7">
        <f t="shared" si="175"/>
        <v>0</v>
      </c>
    </row>
    <row r="262" spans="1:7" ht="26.4">
      <c r="A262" s="173">
        <v>42</v>
      </c>
      <c r="B262" s="174"/>
      <c r="C262" s="175"/>
      <c r="D262" s="18" t="s">
        <v>43</v>
      </c>
      <c r="E262" s="8">
        <v>235100</v>
      </c>
      <c r="F262" s="8"/>
      <c r="G262" s="9"/>
    </row>
    <row r="263" spans="1:7" ht="25.5" customHeight="1">
      <c r="A263" s="167" t="s">
        <v>156</v>
      </c>
      <c r="B263" s="168"/>
      <c r="C263" s="169"/>
      <c r="D263" s="39" t="s">
        <v>226</v>
      </c>
      <c r="E263" s="45">
        <f aca="true" t="shared" si="176" ref="E263:G263">SUM(E264)</f>
        <v>362000</v>
      </c>
      <c r="F263" s="45">
        <f t="shared" si="176"/>
        <v>209700</v>
      </c>
      <c r="G263" s="45">
        <f t="shared" si="176"/>
        <v>216992</v>
      </c>
    </row>
    <row r="264" spans="1:7" ht="26.25" customHeight="1">
      <c r="A264" s="170" t="s">
        <v>122</v>
      </c>
      <c r="B264" s="171"/>
      <c r="C264" s="172"/>
      <c r="D264" s="40" t="s">
        <v>227</v>
      </c>
      <c r="E264" s="42">
        <f aca="true" t="shared" si="177" ref="E264:F264">SUM(E265+E268+E271+E274)</f>
        <v>362000</v>
      </c>
      <c r="F264" s="42">
        <f t="shared" si="177"/>
        <v>209700</v>
      </c>
      <c r="G264" s="42">
        <f aca="true" t="shared" si="178" ref="G264">SUM(G265+G268+G271+G274)</f>
        <v>216992</v>
      </c>
    </row>
    <row r="265" spans="1:7" ht="15.75" customHeight="1">
      <c r="A265" s="158" t="s">
        <v>206</v>
      </c>
      <c r="B265" s="159"/>
      <c r="C265" s="160"/>
      <c r="D265" s="21" t="s">
        <v>83</v>
      </c>
      <c r="E265" s="7">
        <f aca="true" t="shared" si="179" ref="E265:G266">SUM(E266)</f>
        <v>0</v>
      </c>
      <c r="F265" s="7">
        <f t="shared" si="179"/>
        <v>0</v>
      </c>
      <c r="G265" s="7">
        <f t="shared" si="179"/>
        <v>0</v>
      </c>
    </row>
    <row r="266" spans="1:7" ht="21" customHeight="1">
      <c r="A266" s="164">
        <v>4</v>
      </c>
      <c r="B266" s="165"/>
      <c r="C266" s="166"/>
      <c r="D266" s="18" t="s">
        <v>194</v>
      </c>
      <c r="E266" s="7">
        <f t="shared" si="179"/>
        <v>0</v>
      </c>
      <c r="F266" s="7">
        <f t="shared" si="179"/>
        <v>0</v>
      </c>
      <c r="G266" s="7">
        <f t="shared" si="179"/>
        <v>0</v>
      </c>
    </row>
    <row r="267" spans="1:7" ht="29.25" customHeight="1">
      <c r="A267" s="161">
        <v>42</v>
      </c>
      <c r="B267" s="162"/>
      <c r="C267" s="163"/>
      <c r="D267" s="18" t="s">
        <v>225</v>
      </c>
      <c r="E267" s="7">
        <v>0</v>
      </c>
      <c r="F267" s="7"/>
      <c r="G267" s="7"/>
    </row>
    <row r="268" spans="1:7" ht="15" customHeight="1">
      <c r="A268" s="158" t="s">
        <v>120</v>
      </c>
      <c r="B268" s="159"/>
      <c r="C268" s="160"/>
      <c r="D268" s="21" t="s">
        <v>121</v>
      </c>
      <c r="E268" s="7">
        <f aca="true" t="shared" si="180" ref="E268:G272">SUM(E269)</f>
        <v>273570</v>
      </c>
      <c r="F268" s="7">
        <f t="shared" si="180"/>
        <v>209700</v>
      </c>
      <c r="G268" s="7">
        <f t="shared" si="180"/>
        <v>216992</v>
      </c>
    </row>
    <row r="269" spans="1:7" ht="15">
      <c r="A269" s="164">
        <v>4</v>
      </c>
      <c r="B269" s="165"/>
      <c r="C269" s="166"/>
      <c r="D269" s="18" t="s">
        <v>194</v>
      </c>
      <c r="E269" s="7">
        <f t="shared" si="180"/>
        <v>273570</v>
      </c>
      <c r="F269" s="7">
        <f t="shared" si="180"/>
        <v>209700</v>
      </c>
      <c r="G269" s="7">
        <f t="shared" si="180"/>
        <v>216992</v>
      </c>
    </row>
    <row r="270" spans="1:7" ht="26.4">
      <c r="A270" s="161">
        <v>42</v>
      </c>
      <c r="B270" s="162"/>
      <c r="C270" s="163"/>
      <c r="D270" s="18" t="s">
        <v>225</v>
      </c>
      <c r="E270" s="8">
        <v>273570</v>
      </c>
      <c r="F270" s="8">
        <v>209700</v>
      </c>
      <c r="G270" s="9">
        <v>216992</v>
      </c>
    </row>
    <row r="271" spans="1:7" ht="15" customHeight="1">
      <c r="A271" s="158" t="s">
        <v>276</v>
      </c>
      <c r="B271" s="159"/>
      <c r="C271" s="160"/>
      <c r="D271" s="21" t="s">
        <v>54</v>
      </c>
      <c r="E271" s="7">
        <f t="shared" si="180"/>
        <v>28430</v>
      </c>
      <c r="F271" s="7">
        <f t="shared" si="180"/>
        <v>0</v>
      </c>
      <c r="G271" s="7">
        <f t="shared" si="180"/>
        <v>0</v>
      </c>
    </row>
    <row r="272" spans="1:7" ht="15">
      <c r="A272" s="164">
        <v>4</v>
      </c>
      <c r="B272" s="165"/>
      <c r="C272" s="166"/>
      <c r="D272" s="18" t="s">
        <v>194</v>
      </c>
      <c r="E272" s="7">
        <f t="shared" si="180"/>
        <v>28430</v>
      </c>
      <c r="F272" s="7">
        <f t="shared" si="180"/>
        <v>0</v>
      </c>
      <c r="G272" s="7">
        <f t="shared" si="180"/>
        <v>0</v>
      </c>
    </row>
    <row r="273" spans="1:7" ht="26.4">
      <c r="A273" s="161">
        <v>42</v>
      </c>
      <c r="B273" s="162"/>
      <c r="C273" s="163"/>
      <c r="D273" s="18" t="s">
        <v>225</v>
      </c>
      <c r="E273" s="8">
        <v>28430</v>
      </c>
      <c r="F273" s="8"/>
      <c r="G273" s="9"/>
    </row>
    <row r="274" spans="1:7" ht="22.5" customHeight="1">
      <c r="A274" s="158" t="s">
        <v>229</v>
      </c>
      <c r="B274" s="159"/>
      <c r="C274" s="160"/>
      <c r="D274" s="21" t="s">
        <v>232</v>
      </c>
      <c r="E274" s="7">
        <f aca="true" t="shared" si="181" ref="E274:G275">SUM(E275)</f>
        <v>60000</v>
      </c>
      <c r="F274" s="7">
        <f t="shared" si="181"/>
        <v>0</v>
      </c>
      <c r="G274" s="7">
        <f t="shared" si="181"/>
        <v>0</v>
      </c>
    </row>
    <row r="275" spans="1:7" ht="15">
      <c r="A275" s="164">
        <v>4</v>
      </c>
      <c r="B275" s="165"/>
      <c r="C275" s="166"/>
      <c r="D275" s="18" t="s">
        <v>194</v>
      </c>
      <c r="E275" s="7">
        <f t="shared" si="181"/>
        <v>60000</v>
      </c>
      <c r="F275" s="7">
        <f t="shared" si="181"/>
        <v>0</v>
      </c>
      <c r="G275" s="7">
        <f t="shared" si="181"/>
        <v>0</v>
      </c>
    </row>
    <row r="276" spans="1:7" ht="26.4">
      <c r="A276" s="161">
        <v>42</v>
      </c>
      <c r="B276" s="162"/>
      <c r="C276" s="163"/>
      <c r="D276" s="18" t="s">
        <v>225</v>
      </c>
      <c r="E276" s="8">
        <v>60000</v>
      </c>
      <c r="F276" s="8"/>
      <c r="G276" s="9"/>
    </row>
    <row r="277" spans="1:7" ht="26.4">
      <c r="A277" s="179" t="s">
        <v>233</v>
      </c>
      <c r="B277" s="180"/>
      <c r="C277" s="181"/>
      <c r="D277" s="38" t="s">
        <v>234</v>
      </c>
      <c r="E277" s="44">
        <f aca="true" t="shared" si="182" ref="E277:G281">SUM(E278)</f>
        <v>46500</v>
      </c>
      <c r="F277" s="44">
        <f t="shared" si="182"/>
        <v>0</v>
      </c>
      <c r="G277" s="44">
        <f t="shared" si="182"/>
        <v>0</v>
      </c>
    </row>
    <row r="278" spans="1:7" ht="42" customHeight="1">
      <c r="A278" s="167" t="s">
        <v>114</v>
      </c>
      <c r="B278" s="168"/>
      <c r="C278" s="169"/>
      <c r="D278" s="39" t="s">
        <v>235</v>
      </c>
      <c r="E278" s="45">
        <f t="shared" si="182"/>
        <v>46500</v>
      </c>
      <c r="F278" s="45">
        <f t="shared" si="182"/>
        <v>0</v>
      </c>
      <c r="G278" s="45">
        <f t="shared" si="182"/>
        <v>0</v>
      </c>
    </row>
    <row r="279" spans="1:7" ht="25.5" customHeight="1">
      <c r="A279" s="170" t="s">
        <v>122</v>
      </c>
      <c r="B279" s="171"/>
      <c r="C279" s="172"/>
      <c r="D279" s="40" t="s">
        <v>277</v>
      </c>
      <c r="E279" s="42">
        <f t="shared" si="182"/>
        <v>46500</v>
      </c>
      <c r="F279" s="42">
        <f t="shared" si="182"/>
        <v>0</v>
      </c>
      <c r="G279" s="42">
        <f t="shared" si="182"/>
        <v>0</v>
      </c>
    </row>
    <row r="280" spans="1:7" ht="25.5" customHeight="1">
      <c r="A280" s="158" t="s">
        <v>120</v>
      </c>
      <c r="B280" s="159"/>
      <c r="C280" s="160"/>
      <c r="D280" s="21" t="s">
        <v>121</v>
      </c>
      <c r="E280" s="7">
        <f t="shared" si="182"/>
        <v>46500</v>
      </c>
      <c r="F280" s="7">
        <f t="shared" si="182"/>
        <v>0</v>
      </c>
      <c r="G280" s="7">
        <f t="shared" si="182"/>
        <v>0</v>
      </c>
    </row>
    <row r="281" spans="1:7" ht="15">
      <c r="A281" s="164">
        <v>4</v>
      </c>
      <c r="B281" s="165"/>
      <c r="C281" s="166"/>
      <c r="D281" s="18" t="s">
        <v>194</v>
      </c>
      <c r="E281" s="7">
        <f t="shared" si="182"/>
        <v>46500</v>
      </c>
      <c r="F281" s="7">
        <f t="shared" si="182"/>
        <v>0</v>
      </c>
      <c r="G281" s="7">
        <f t="shared" si="182"/>
        <v>0</v>
      </c>
    </row>
    <row r="282" spans="1:7" ht="15">
      <c r="A282" s="161">
        <v>42</v>
      </c>
      <c r="B282" s="162"/>
      <c r="C282" s="163"/>
      <c r="D282" s="18" t="s">
        <v>205</v>
      </c>
      <c r="E282" s="8">
        <v>46500</v>
      </c>
      <c r="F282" s="8"/>
      <c r="G282" s="9"/>
    </row>
    <row r="283" spans="1:7" ht="15" customHeight="1">
      <c r="A283" s="176" t="s">
        <v>237</v>
      </c>
      <c r="B283" s="177"/>
      <c r="C283" s="178"/>
      <c r="D283" s="37" t="s">
        <v>238</v>
      </c>
      <c r="E283" s="46">
        <f aca="true" t="shared" si="183" ref="E283:G283">SUM(E284)</f>
        <v>34691</v>
      </c>
      <c r="F283" s="46">
        <f t="shared" si="183"/>
        <v>35000</v>
      </c>
      <c r="G283" s="46">
        <f t="shared" si="183"/>
        <v>36200</v>
      </c>
    </row>
    <row r="284" spans="1:7" ht="15" customHeight="1">
      <c r="A284" s="179" t="s">
        <v>239</v>
      </c>
      <c r="B284" s="180"/>
      <c r="C284" s="181"/>
      <c r="D284" s="38" t="s">
        <v>240</v>
      </c>
      <c r="E284" s="44">
        <f aca="true" t="shared" si="184" ref="E284:G287">SUM(E285)</f>
        <v>34691</v>
      </c>
      <c r="F284" s="44">
        <f t="shared" si="184"/>
        <v>35000</v>
      </c>
      <c r="G284" s="44">
        <f t="shared" si="184"/>
        <v>36200</v>
      </c>
    </row>
    <row r="285" spans="1:7" ht="39.75" customHeight="1">
      <c r="A285" s="167" t="s">
        <v>114</v>
      </c>
      <c r="B285" s="168"/>
      <c r="C285" s="169"/>
      <c r="D285" s="39" t="s">
        <v>241</v>
      </c>
      <c r="E285" s="45">
        <f t="shared" si="184"/>
        <v>34691</v>
      </c>
      <c r="F285" s="45">
        <f t="shared" si="184"/>
        <v>35000</v>
      </c>
      <c r="G285" s="45">
        <f t="shared" si="184"/>
        <v>36200</v>
      </c>
    </row>
    <row r="286" spans="1:7" ht="15" customHeight="1">
      <c r="A286" s="170" t="s">
        <v>115</v>
      </c>
      <c r="B286" s="171"/>
      <c r="C286" s="172"/>
      <c r="D286" s="40" t="s">
        <v>125</v>
      </c>
      <c r="E286" s="42">
        <f t="shared" si="184"/>
        <v>34691</v>
      </c>
      <c r="F286" s="42">
        <f t="shared" si="184"/>
        <v>35000</v>
      </c>
      <c r="G286" s="42">
        <f t="shared" si="184"/>
        <v>36200</v>
      </c>
    </row>
    <row r="287" spans="1:7" ht="15" customHeight="1">
      <c r="A287" s="158" t="s">
        <v>116</v>
      </c>
      <c r="B287" s="159"/>
      <c r="C287" s="160"/>
      <c r="D287" s="21" t="s">
        <v>117</v>
      </c>
      <c r="E287" s="7">
        <f t="shared" si="184"/>
        <v>34691</v>
      </c>
      <c r="F287" s="7">
        <f t="shared" si="184"/>
        <v>35000</v>
      </c>
      <c r="G287" s="7">
        <f t="shared" si="184"/>
        <v>36200</v>
      </c>
    </row>
    <row r="288" spans="1:7" ht="15">
      <c r="A288" s="164">
        <v>3</v>
      </c>
      <c r="B288" s="165"/>
      <c r="C288" s="166"/>
      <c r="D288" s="18" t="s">
        <v>23</v>
      </c>
      <c r="E288" s="7">
        <f aca="true" t="shared" si="185" ref="E288:G288">SUM(E289:E290)</f>
        <v>34691</v>
      </c>
      <c r="F288" s="7">
        <f t="shared" si="185"/>
        <v>35000</v>
      </c>
      <c r="G288" s="7">
        <f t="shared" si="185"/>
        <v>36200</v>
      </c>
    </row>
    <row r="289" spans="1:7" ht="15">
      <c r="A289" s="161">
        <v>31</v>
      </c>
      <c r="B289" s="162"/>
      <c r="C289" s="163"/>
      <c r="D289" s="18" t="s">
        <v>24</v>
      </c>
      <c r="E289" s="8">
        <v>25691</v>
      </c>
      <c r="F289" s="8">
        <v>26000</v>
      </c>
      <c r="G289" s="8">
        <v>27000</v>
      </c>
    </row>
    <row r="290" spans="1:7" ht="15">
      <c r="A290" s="161">
        <v>32</v>
      </c>
      <c r="B290" s="162"/>
      <c r="C290" s="163"/>
      <c r="D290" s="18" t="s">
        <v>34</v>
      </c>
      <c r="E290" s="8">
        <v>9000</v>
      </c>
      <c r="F290" s="8">
        <v>9000</v>
      </c>
      <c r="G290" s="9">
        <v>9200</v>
      </c>
    </row>
    <row r="291" spans="1:7" ht="15" customHeight="1">
      <c r="A291" s="176" t="s">
        <v>242</v>
      </c>
      <c r="B291" s="177"/>
      <c r="C291" s="178"/>
      <c r="D291" s="37" t="s">
        <v>262</v>
      </c>
      <c r="E291" s="46">
        <f aca="true" t="shared" si="186" ref="E291:G291">SUM(E292)</f>
        <v>45955</v>
      </c>
      <c r="F291" s="46">
        <f t="shared" si="186"/>
        <v>37115</v>
      </c>
      <c r="G291" s="46">
        <f t="shared" si="186"/>
        <v>38120</v>
      </c>
    </row>
    <row r="292" spans="1:7" ht="23.25" customHeight="1">
      <c r="A292" s="179" t="s">
        <v>251</v>
      </c>
      <c r="B292" s="180"/>
      <c r="C292" s="181"/>
      <c r="D292" s="38" t="s">
        <v>243</v>
      </c>
      <c r="E292" s="44">
        <f aca="true" t="shared" si="187" ref="E292:G292">SUM(E293+E311+E316+E321+E333+E338)</f>
        <v>45955</v>
      </c>
      <c r="F292" s="44">
        <f t="shared" si="187"/>
        <v>37115</v>
      </c>
      <c r="G292" s="44">
        <f t="shared" si="187"/>
        <v>38120</v>
      </c>
    </row>
    <row r="293" spans="1:7" ht="26.4">
      <c r="A293" s="167" t="s">
        <v>114</v>
      </c>
      <c r="B293" s="168"/>
      <c r="C293" s="169"/>
      <c r="D293" s="39" t="s">
        <v>244</v>
      </c>
      <c r="E293" s="45">
        <f aca="true" t="shared" si="188" ref="E293:G293">SUM(E294+E298+E302+E306)</f>
        <v>18300</v>
      </c>
      <c r="F293" s="45">
        <f t="shared" si="188"/>
        <v>18300</v>
      </c>
      <c r="G293" s="45">
        <f t="shared" si="188"/>
        <v>18900</v>
      </c>
    </row>
    <row r="294" spans="1:7" ht="15" customHeight="1">
      <c r="A294" s="170" t="s">
        <v>115</v>
      </c>
      <c r="B294" s="171"/>
      <c r="C294" s="172"/>
      <c r="D294" s="40" t="s">
        <v>245</v>
      </c>
      <c r="E294" s="42">
        <f aca="true" t="shared" si="189" ref="E294:G296">SUM(E295)</f>
        <v>8300</v>
      </c>
      <c r="F294" s="42">
        <f t="shared" si="189"/>
        <v>8300</v>
      </c>
      <c r="G294" s="42">
        <f t="shared" si="189"/>
        <v>8500</v>
      </c>
    </row>
    <row r="295" spans="1:7" ht="15" customHeight="1">
      <c r="A295" s="158" t="s">
        <v>116</v>
      </c>
      <c r="B295" s="159"/>
      <c r="C295" s="160"/>
      <c r="D295" s="21" t="s">
        <v>117</v>
      </c>
      <c r="E295" s="7">
        <f t="shared" si="189"/>
        <v>8300</v>
      </c>
      <c r="F295" s="7">
        <f t="shared" si="189"/>
        <v>8300</v>
      </c>
      <c r="G295" s="7">
        <f t="shared" si="189"/>
        <v>8500</v>
      </c>
    </row>
    <row r="296" spans="1:7" ht="15">
      <c r="A296" s="164">
        <v>3</v>
      </c>
      <c r="B296" s="165"/>
      <c r="C296" s="166"/>
      <c r="D296" s="18" t="s">
        <v>23</v>
      </c>
      <c r="E296" s="7">
        <f t="shared" si="189"/>
        <v>8300</v>
      </c>
      <c r="F296" s="7">
        <f t="shared" si="189"/>
        <v>8300</v>
      </c>
      <c r="G296" s="7">
        <f t="shared" si="189"/>
        <v>8500</v>
      </c>
    </row>
    <row r="297" spans="1:7" ht="26.4">
      <c r="A297" s="161">
        <v>32</v>
      </c>
      <c r="B297" s="162"/>
      <c r="C297" s="163"/>
      <c r="D297" s="18" t="s">
        <v>246</v>
      </c>
      <c r="E297" s="8">
        <v>8300</v>
      </c>
      <c r="F297" s="8">
        <v>8300</v>
      </c>
      <c r="G297" s="9">
        <v>8500</v>
      </c>
    </row>
    <row r="298" spans="1:7" ht="15" customHeight="1">
      <c r="A298" s="170" t="s">
        <v>133</v>
      </c>
      <c r="B298" s="171"/>
      <c r="C298" s="172"/>
      <c r="D298" s="40" t="s">
        <v>247</v>
      </c>
      <c r="E298" s="42">
        <f aca="true" t="shared" si="190" ref="E298:G300">SUM(E299)</f>
        <v>2700</v>
      </c>
      <c r="F298" s="42">
        <f t="shared" si="190"/>
        <v>2700</v>
      </c>
      <c r="G298" s="42">
        <f t="shared" si="190"/>
        <v>2700</v>
      </c>
    </row>
    <row r="299" spans="1:7" ht="15" customHeight="1">
      <c r="A299" s="158" t="s">
        <v>116</v>
      </c>
      <c r="B299" s="159"/>
      <c r="C299" s="160"/>
      <c r="D299" s="21" t="s">
        <v>117</v>
      </c>
      <c r="E299" s="7">
        <f t="shared" si="190"/>
        <v>2700</v>
      </c>
      <c r="F299" s="7">
        <f t="shared" si="190"/>
        <v>2700</v>
      </c>
      <c r="G299" s="7">
        <f t="shared" si="190"/>
        <v>2700</v>
      </c>
    </row>
    <row r="300" spans="1:7" ht="15">
      <c r="A300" s="164">
        <v>3</v>
      </c>
      <c r="B300" s="165"/>
      <c r="C300" s="166"/>
      <c r="D300" s="18" t="s">
        <v>23</v>
      </c>
      <c r="E300" s="7">
        <f t="shared" si="190"/>
        <v>2700</v>
      </c>
      <c r="F300" s="7">
        <f t="shared" si="190"/>
        <v>2700</v>
      </c>
      <c r="G300" s="7">
        <f t="shared" si="190"/>
        <v>2700</v>
      </c>
    </row>
    <row r="301" spans="1:7" ht="15">
      <c r="A301" s="161">
        <v>38</v>
      </c>
      <c r="B301" s="162"/>
      <c r="C301" s="163"/>
      <c r="D301" s="18" t="s">
        <v>34</v>
      </c>
      <c r="E301" s="8">
        <v>2700</v>
      </c>
      <c r="F301" s="8">
        <v>2700</v>
      </c>
      <c r="G301" s="9">
        <v>2700</v>
      </c>
    </row>
    <row r="302" spans="1:7" ht="15" customHeight="1">
      <c r="A302" s="170" t="s">
        <v>136</v>
      </c>
      <c r="B302" s="171"/>
      <c r="C302" s="172"/>
      <c r="D302" s="40" t="s">
        <v>248</v>
      </c>
      <c r="E302" s="42">
        <f aca="true" t="shared" si="191" ref="E302:G304">SUM(E303)</f>
        <v>4300</v>
      </c>
      <c r="F302" s="42">
        <f t="shared" si="191"/>
        <v>4300</v>
      </c>
      <c r="G302" s="42">
        <f t="shared" si="191"/>
        <v>4500</v>
      </c>
    </row>
    <row r="303" spans="1:7" ht="15" customHeight="1">
      <c r="A303" s="158" t="s">
        <v>116</v>
      </c>
      <c r="B303" s="159"/>
      <c r="C303" s="160"/>
      <c r="D303" s="21" t="s">
        <v>117</v>
      </c>
      <c r="E303" s="7">
        <f t="shared" si="191"/>
        <v>4300</v>
      </c>
      <c r="F303" s="7">
        <f t="shared" si="191"/>
        <v>4300</v>
      </c>
      <c r="G303" s="7">
        <f t="shared" si="191"/>
        <v>4500</v>
      </c>
    </row>
    <row r="304" spans="1:7" ht="15">
      <c r="A304" s="164">
        <v>3</v>
      </c>
      <c r="B304" s="165"/>
      <c r="C304" s="166"/>
      <c r="D304" s="18" t="s">
        <v>23</v>
      </c>
      <c r="E304" s="7">
        <f t="shared" si="191"/>
        <v>4300</v>
      </c>
      <c r="F304" s="7">
        <f t="shared" si="191"/>
        <v>4300</v>
      </c>
      <c r="G304" s="7">
        <f t="shared" si="191"/>
        <v>4500</v>
      </c>
    </row>
    <row r="305" spans="1:7" ht="15">
      <c r="A305" s="161">
        <v>32</v>
      </c>
      <c r="B305" s="162"/>
      <c r="C305" s="163"/>
      <c r="D305" s="18" t="s">
        <v>34</v>
      </c>
      <c r="E305" s="8">
        <v>4300</v>
      </c>
      <c r="F305" s="8">
        <v>4300</v>
      </c>
      <c r="G305" s="9">
        <v>4500</v>
      </c>
    </row>
    <row r="306" spans="1:7" ht="15" customHeight="1">
      <c r="A306" s="170" t="s">
        <v>212</v>
      </c>
      <c r="B306" s="171"/>
      <c r="C306" s="172"/>
      <c r="D306" s="40" t="s">
        <v>249</v>
      </c>
      <c r="E306" s="42">
        <f aca="true" t="shared" si="192" ref="E306:G307">SUM(E307)</f>
        <v>3000</v>
      </c>
      <c r="F306" s="42">
        <f t="shared" si="192"/>
        <v>3000</v>
      </c>
      <c r="G306" s="42">
        <f t="shared" si="192"/>
        <v>3200</v>
      </c>
    </row>
    <row r="307" spans="1:7" ht="15" customHeight="1">
      <c r="A307" s="158" t="s">
        <v>116</v>
      </c>
      <c r="B307" s="159"/>
      <c r="C307" s="160"/>
      <c r="D307" s="21" t="s">
        <v>117</v>
      </c>
      <c r="E307" s="7">
        <f t="shared" si="192"/>
        <v>3000</v>
      </c>
      <c r="F307" s="7">
        <f t="shared" si="192"/>
        <v>3000</v>
      </c>
      <c r="G307" s="7">
        <f t="shared" si="192"/>
        <v>3200</v>
      </c>
    </row>
    <row r="308" spans="1:7" ht="15">
      <c r="A308" s="164">
        <v>3</v>
      </c>
      <c r="B308" s="165"/>
      <c r="C308" s="166"/>
      <c r="D308" s="18" t="s">
        <v>23</v>
      </c>
      <c r="E308" s="7">
        <f aca="true" t="shared" si="193" ref="E308:G308">SUM(E309:E310)</f>
        <v>3000</v>
      </c>
      <c r="F308" s="7">
        <f t="shared" si="193"/>
        <v>3000</v>
      </c>
      <c r="G308" s="7">
        <f t="shared" si="193"/>
        <v>3200</v>
      </c>
    </row>
    <row r="309" spans="1:7" ht="15">
      <c r="A309" s="161">
        <v>32</v>
      </c>
      <c r="B309" s="162"/>
      <c r="C309" s="163"/>
      <c r="D309" s="18" t="s">
        <v>34</v>
      </c>
      <c r="E309" s="8">
        <v>1000</v>
      </c>
      <c r="F309" s="8">
        <v>1000</v>
      </c>
      <c r="G309" s="9">
        <v>1200</v>
      </c>
    </row>
    <row r="310" spans="1:7" ht="24" customHeight="1">
      <c r="A310" s="161">
        <v>38</v>
      </c>
      <c r="B310" s="162"/>
      <c r="C310" s="163"/>
      <c r="D310" s="18" t="s">
        <v>250</v>
      </c>
      <c r="E310" s="8">
        <v>2000</v>
      </c>
      <c r="F310" s="8">
        <v>2000</v>
      </c>
      <c r="G310" s="8">
        <v>2000</v>
      </c>
    </row>
    <row r="311" spans="1:7" ht="24" customHeight="1">
      <c r="A311" s="167" t="s">
        <v>131</v>
      </c>
      <c r="B311" s="168"/>
      <c r="C311" s="169"/>
      <c r="D311" s="39" t="s">
        <v>252</v>
      </c>
      <c r="E311" s="45">
        <f aca="true" t="shared" si="194" ref="E311:G314">SUM(E312)</f>
        <v>5000</v>
      </c>
      <c r="F311" s="45">
        <f t="shared" si="194"/>
        <v>5000</v>
      </c>
      <c r="G311" s="45">
        <f t="shared" si="194"/>
        <v>5000</v>
      </c>
    </row>
    <row r="312" spans="1:7" ht="24" customHeight="1">
      <c r="A312" s="170" t="s">
        <v>115</v>
      </c>
      <c r="B312" s="171"/>
      <c r="C312" s="172"/>
      <c r="D312" s="40" t="s">
        <v>253</v>
      </c>
      <c r="E312" s="42">
        <f t="shared" si="194"/>
        <v>5000</v>
      </c>
      <c r="F312" s="42">
        <f t="shared" si="194"/>
        <v>5000</v>
      </c>
      <c r="G312" s="42">
        <f t="shared" si="194"/>
        <v>5000</v>
      </c>
    </row>
    <row r="313" spans="1:7" ht="15" customHeight="1">
      <c r="A313" s="158" t="s">
        <v>116</v>
      </c>
      <c r="B313" s="159"/>
      <c r="C313" s="160"/>
      <c r="D313" s="21" t="s">
        <v>117</v>
      </c>
      <c r="E313" s="7">
        <f t="shared" si="194"/>
        <v>5000</v>
      </c>
      <c r="F313" s="7">
        <f t="shared" si="194"/>
        <v>5000</v>
      </c>
      <c r="G313" s="7">
        <f t="shared" si="194"/>
        <v>5000</v>
      </c>
    </row>
    <row r="314" spans="1:7" ht="15" customHeight="1">
      <c r="A314" s="164">
        <v>3</v>
      </c>
      <c r="B314" s="165"/>
      <c r="C314" s="166"/>
      <c r="D314" s="18" t="s">
        <v>23</v>
      </c>
      <c r="E314" s="7">
        <f t="shared" si="194"/>
        <v>5000</v>
      </c>
      <c r="F314" s="7">
        <f t="shared" si="194"/>
        <v>5000</v>
      </c>
      <c r="G314" s="7">
        <f t="shared" si="194"/>
        <v>5000</v>
      </c>
    </row>
    <row r="315" spans="1:7" ht="24" customHeight="1">
      <c r="A315" s="161">
        <v>38</v>
      </c>
      <c r="B315" s="162"/>
      <c r="C315" s="163"/>
      <c r="D315" s="18" t="s">
        <v>254</v>
      </c>
      <c r="E315" s="8">
        <v>5000</v>
      </c>
      <c r="F315" s="8">
        <v>5000</v>
      </c>
      <c r="G315" s="9">
        <v>5000</v>
      </c>
    </row>
    <row r="316" spans="1:7" ht="24" customHeight="1">
      <c r="A316" s="167" t="s">
        <v>152</v>
      </c>
      <c r="B316" s="168"/>
      <c r="C316" s="169"/>
      <c r="D316" s="39" t="s">
        <v>255</v>
      </c>
      <c r="E316" s="45">
        <f aca="true" t="shared" si="195" ref="E316:G319">SUM(E317)</f>
        <v>2655</v>
      </c>
      <c r="F316" s="45">
        <f t="shared" si="195"/>
        <v>2655</v>
      </c>
      <c r="G316" s="45">
        <f t="shared" si="195"/>
        <v>2700</v>
      </c>
    </row>
    <row r="317" spans="1:7" ht="24" customHeight="1">
      <c r="A317" s="170" t="s">
        <v>115</v>
      </c>
      <c r="B317" s="171"/>
      <c r="C317" s="172"/>
      <c r="D317" s="40" t="s">
        <v>256</v>
      </c>
      <c r="E317" s="42">
        <f t="shared" si="195"/>
        <v>2655</v>
      </c>
      <c r="F317" s="42">
        <f t="shared" si="195"/>
        <v>2655</v>
      </c>
      <c r="G317" s="42">
        <f t="shared" si="195"/>
        <v>2700</v>
      </c>
    </row>
    <row r="318" spans="1:7" ht="15" customHeight="1">
      <c r="A318" s="158" t="s">
        <v>116</v>
      </c>
      <c r="B318" s="159"/>
      <c r="C318" s="160"/>
      <c r="D318" s="21" t="s">
        <v>117</v>
      </c>
      <c r="E318" s="7">
        <f t="shared" si="195"/>
        <v>2655</v>
      </c>
      <c r="F318" s="7">
        <f t="shared" si="195"/>
        <v>2655</v>
      </c>
      <c r="G318" s="7">
        <f t="shared" si="195"/>
        <v>2700</v>
      </c>
    </row>
    <row r="319" spans="1:7" ht="15" customHeight="1">
      <c r="A319" s="164">
        <v>3</v>
      </c>
      <c r="B319" s="165"/>
      <c r="C319" s="166"/>
      <c r="D319" s="18" t="s">
        <v>23</v>
      </c>
      <c r="E319" s="7">
        <f t="shared" si="195"/>
        <v>2655</v>
      </c>
      <c r="F319" s="7">
        <f t="shared" si="195"/>
        <v>2655</v>
      </c>
      <c r="G319" s="7">
        <f t="shared" si="195"/>
        <v>2700</v>
      </c>
    </row>
    <row r="320" spans="1:7" ht="15" customHeight="1">
      <c r="A320" s="161">
        <v>32</v>
      </c>
      <c r="B320" s="162"/>
      <c r="C320" s="163"/>
      <c r="D320" s="18" t="s">
        <v>34</v>
      </c>
      <c r="E320" s="8">
        <v>2655</v>
      </c>
      <c r="F320" s="8">
        <v>2655</v>
      </c>
      <c r="G320" s="9">
        <v>2700</v>
      </c>
    </row>
    <row r="321" spans="1:7" ht="25.5" customHeight="1">
      <c r="A321" s="167" t="s">
        <v>156</v>
      </c>
      <c r="B321" s="168"/>
      <c r="C321" s="169"/>
      <c r="D321" s="39" t="s">
        <v>257</v>
      </c>
      <c r="E321" s="45">
        <f aca="true" t="shared" si="196" ref="E321:G323">SUM(E322)</f>
        <v>8500</v>
      </c>
      <c r="F321" s="45">
        <f t="shared" si="196"/>
        <v>3360</v>
      </c>
      <c r="G321" s="45">
        <f t="shared" si="196"/>
        <v>3620</v>
      </c>
    </row>
    <row r="322" spans="1:7" ht="29.25" customHeight="1">
      <c r="A322" s="170" t="s">
        <v>115</v>
      </c>
      <c r="B322" s="171"/>
      <c r="C322" s="172"/>
      <c r="D322" s="40" t="s">
        <v>258</v>
      </c>
      <c r="E322" s="42">
        <f aca="true" t="shared" si="197" ref="E322:G322">SUM(E323)+E330</f>
        <v>8500</v>
      </c>
      <c r="F322" s="42">
        <f t="shared" si="197"/>
        <v>3360</v>
      </c>
      <c r="G322" s="42">
        <f t="shared" si="197"/>
        <v>3620</v>
      </c>
    </row>
    <row r="323" spans="1:7" ht="15" customHeight="1">
      <c r="A323" s="158" t="s">
        <v>116</v>
      </c>
      <c r="B323" s="159"/>
      <c r="C323" s="160"/>
      <c r="D323" s="21" t="s">
        <v>117</v>
      </c>
      <c r="E323" s="7">
        <f t="shared" si="196"/>
        <v>3200</v>
      </c>
      <c r="F323" s="7">
        <f t="shared" si="196"/>
        <v>3360</v>
      </c>
      <c r="G323" s="7">
        <f t="shared" si="196"/>
        <v>3620</v>
      </c>
    </row>
    <row r="324" spans="1:7" ht="15">
      <c r="A324" s="164">
        <v>3</v>
      </c>
      <c r="B324" s="165"/>
      <c r="C324" s="166"/>
      <c r="D324" s="18" t="s">
        <v>23</v>
      </c>
      <c r="E324" s="7">
        <f>SUM(E325:E329)</f>
        <v>3200</v>
      </c>
      <c r="F324" s="7">
        <f aca="true" t="shared" si="198" ref="F324:G324">SUM(F325:F329)</f>
        <v>3360</v>
      </c>
      <c r="G324" s="7">
        <f t="shared" si="198"/>
        <v>3620</v>
      </c>
    </row>
    <row r="325" spans="1:7" ht="15">
      <c r="A325" s="161">
        <v>31</v>
      </c>
      <c r="B325" s="162"/>
      <c r="C325" s="163"/>
      <c r="D325" s="18" t="s">
        <v>24</v>
      </c>
      <c r="E325" s="7">
        <v>1550</v>
      </c>
      <c r="F325" s="7">
        <v>1600</v>
      </c>
      <c r="G325" s="7">
        <v>1700</v>
      </c>
    </row>
    <row r="326" spans="1:7" ht="15">
      <c r="A326" s="161">
        <v>32</v>
      </c>
      <c r="B326" s="162"/>
      <c r="C326" s="163"/>
      <c r="D326" s="18" t="s">
        <v>34</v>
      </c>
      <c r="E326" s="7">
        <v>1050</v>
      </c>
      <c r="F326" s="7">
        <v>1050</v>
      </c>
      <c r="G326" s="7">
        <v>1100</v>
      </c>
    </row>
    <row r="327" spans="1:7" ht="15">
      <c r="A327" s="53"/>
      <c r="B327" s="54"/>
      <c r="C327" s="55">
        <v>34</v>
      </c>
      <c r="D327" s="18" t="s">
        <v>92</v>
      </c>
      <c r="E327" s="7">
        <v>100</v>
      </c>
      <c r="F327" s="7">
        <v>110</v>
      </c>
      <c r="G327" s="7">
        <v>120</v>
      </c>
    </row>
    <row r="328" spans="1:7" ht="15">
      <c r="A328" s="53"/>
      <c r="B328" s="54"/>
      <c r="C328" s="55">
        <v>37</v>
      </c>
      <c r="D328" s="18" t="s">
        <v>95</v>
      </c>
      <c r="E328" s="7">
        <v>500</v>
      </c>
      <c r="F328" s="7">
        <v>600</v>
      </c>
      <c r="G328" s="7">
        <v>700</v>
      </c>
    </row>
    <row r="329" spans="1:7" ht="15">
      <c r="A329" s="161">
        <v>38</v>
      </c>
      <c r="B329" s="162"/>
      <c r="C329" s="163"/>
      <c r="D329" s="18" t="s">
        <v>96</v>
      </c>
      <c r="E329" s="7">
        <v>0</v>
      </c>
      <c r="F329" s="7"/>
      <c r="G329" s="7"/>
    </row>
    <row r="330" spans="1:7" ht="26.25" customHeight="1">
      <c r="A330" s="158" t="s">
        <v>120</v>
      </c>
      <c r="B330" s="159"/>
      <c r="C330" s="160"/>
      <c r="D330" s="21" t="s">
        <v>121</v>
      </c>
      <c r="E330" s="7">
        <f aca="true" t="shared" si="199" ref="E330:G331">SUM(E331)</f>
        <v>5300</v>
      </c>
      <c r="F330" s="7">
        <f t="shared" si="199"/>
        <v>0</v>
      </c>
      <c r="G330" s="7">
        <f t="shared" si="199"/>
        <v>0</v>
      </c>
    </row>
    <row r="331" spans="1:7" ht="15">
      <c r="A331" s="164">
        <v>4</v>
      </c>
      <c r="B331" s="165"/>
      <c r="C331" s="166"/>
      <c r="D331" s="18" t="s">
        <v>275</v>
      </c>
      <c r="E331" s="7">
        <f t="shared" si="199"/>
        <v>5300</v>
      </c>
      <c r="F331" s="7">
        <f t="shared" si="199"/>
        <v>0</v>
      </c>
      <c r="G331" s="7">
        <f t="shared" si="199"/>
        <v>0</v>
      </c>
    </row>
    <row r="332" spans="1:7" ht="28.5" customHeight="1">
      <c r="A332" s="161">
        <v>42</v>
      </c>
      <c r="B332" s="162"/>
      <c r="C332" s="163"/>
      <c r="D332" s="18" t="s">
        <v>274</v>
      </c>
      <c r="E332" s="56">
        <v>5300</v>
      </c>
      <c r="F332" s="7"/>
      <c r="G332" s="7"/>
    </row>
    <row r="333" spans="1:7" ht="25.5" customHeight="1">
      <c r="A333" s="167" t="s">
        <v>259</v>
      </c>
      <c r="B333" s="168"/>
      <c r="C333" s="169"/>
      <c r="D333" s="39" t="s">
        <v>269</v>
      </c>
      <c r="E333" s="45">
        <f aca="true" t="shared" si="200" ref="E333">SUM(E334)</f>
        <v>6500</v>
      </c>
      <c r="F333" s="45">
        <f aca="true" t="shared" si="201" ref="F333">SUM(F334)</f>
        <v>6500</v>
      </c>
      <c r="G333" s="45">
        <f aca="true" t="shared" si="202" ref="G333">SUM(G334)</f>
        <v>6600</v>
      </c>
    </row>
    <row r="334" spans="1:7" ht="26.4">
      <c r="A334" s="170" t="s">
        <v>115</v>
      </c>
      <c r="B334" s="171"/>
      <c r="C334" s="172"/>
      <c r="D334" s="40" t="s">
        <v>260</v>
      </c>
      <c r="E334" s="42">
        <f aca="true" t="shared" si="203" ref="E334:G336">SUM(E335)</f>
        <v>6500</v>
      </c>
      <c r="F334" s="42">
        <f t="shared" si="203"/>
        <v>6500</v>
      </c>
      <c r="G334" s="42">
        <f t="shared" si="203"/>
        <v>6600</v>
      </c>
    </row>
    <row r="335" spans="1:7" ht="15" customHeight="1">
      <c r="A335" s="158" t="s">
        <v>116</v>
      </c>
      <c r="B335" s="159"/>
      <c r="C335" s="160"/>
      <c r="D335" s="21" t="s">
        <v>117</v>
      </c>
      <c r="E335" s="7">
        <f t="shared" si="203"/>
        <v>6500</v>
      </c>
      <c r="F335" s="7">
        <f t="shared" si="203"/>
        <v>6500</v>
      </c>
      <c r="G335" s="7">
        <f t="shared" si="203"/>
        <v>6600</v>
      </c>
    </row>
    <row r="336" spans="1:7" ht="15">
      <c r="A336" s="164">
        <v>3</v>
      </c>
      <c r="B336" s="165"/>
      <c r="C336" s="166"/>
      <c r="D336" s="18" t="s">
        <v>23</v>
      </c>
      <c r="E336" s="7">
        <f t="shared" si="203"/>
        <v>6500</v>
      </c>
      <c r="F336" s="7">
        <f t="shared" si="203"/>
        <v>6500</v>
      </c>
      <c r="G336" s="7">
        <f t="shared" si="203"/>
        <v>6600</v>
      </c>
    </row>
    <row r="337" spans="1:7" ht="15.75" customHeight="1">
      <c r="A337" s="161">
        <v>32</v>
      </c>
      <c r="B337" s="162"/>
      <c r="C337" s="163"/>
      <c r="D337" s="18" t="s">
        <v>34</v>
      </c>
      <c r="E337" s="7">
        <v>6500</v>
      </c>
      <c r="F337" s="7">
        <v>6500</v>
      </c>
      <c r="G337" s="7">
        <v>6600</v>
      </c>
    </row>
    <row r="338" spans="1:7" ht="25.5" customHeight="1">
      <c r="A338" s="167" t="s">
        <v>268</v>
      </c>
      <c r="B338" s="168"/>
      <c r="C338" s="169"/>
      <c r="D338" s="39" t="s">
        <v>223</v>
      </c>
      <c r="E338" s="45">
        <f aca="true" t="shared" si="204" ref="E338:G344">SUM(E339)</f>
        <v>5000</v>
      </c>
      <c r="F338" s="45">
        <f t="shared" si="204"/>
        <v>1300</v>
      </c>
      <c r="G338" s="45">
        <f t="shared" si="204"/>
        <v>1300</v>
      </c>
    </row>
    <row r="339" spans="1:7" ht="25.5" customHeight="1">
      <c r="A339" s="170" t="s">
        <v>122</v>
      </c>
      <c r="B339" s="171"/>
      <c r="C339" s="172"/>
      <c r="D339" s="40" t="s">
        <v>224</v>
      </c>
      <c r="E339" s="42">
        <f aca="true" t="shared" si="205" ref="E339:G339">SUM(E340+E343)</f>
        <v>5000</v>
      </c>
      <c r="F339" s="42">
        <f t="shared" si="205"/>
        <v>1300</v>
      </c>
      <c r="G339" s="42">
        <f t="shared" si="205"/>
        <v>1300</v>
      </c>
    </row>
    <row r="340" spans="1:7" ht="24.75" customHeight="1">
      <c r="A340" s="158" t="s">
        <v>229</v>
      </c>
      <c r="B340" s="159"/>
      <c r="C340" s="160"/>
      <c r="D340" s="21" t="s">
        <v>232</v>
      </c>
      <c r="E340" s="7">
        <f t="shared" si="204"/>
        <v>0</v>
      </c>
      <c r="F340" s="7">
        <f t="shared" si="204"/>
        <v>0</v>
      </c>
      <c r="G340" s="7">
        <f t="shared" si="204"/>
        <v>0</v>
      </c>
    </row>
    <row r="341" spans="1:7" ht="15">
      <c r="A341" s="164">
        <v>4</v>
      </c>
      <c r="B341" s="165"/>
      <c r="C341" s="166"/>
      <c r="D341" s="18" t="s">
        <v>194</v>
      </c>
      <c r="E341" s="7">
        <f t="shared" si="204"/>
        <v>0</v>
      </c>
      <c r="F341" s="7">
        <f t="shared" si="204"/>
        <v>0</v>
      </c>
      <c r="G341" s="7">
        <f t="shared" si="204"/>
        <v>0</v>
      </c>
    </row>
    <row r="342" spans="1:7" ht="26.4">
      <c r="A342" s="161">
        <v>41</v>
      </c>
      <c r="B342" s="162"/>
      <c r="C342" s="163"/>
      <c r="D342" s="18" t="s">
        <v>225</v>
      </c>
      <c r="E342" s="8"/>
      <c r="F342" s="8"/>
      <c r="G342" s="9"/>
    </row>
    <row r="343" spans="1:7" ht="25.5" customHeight="1">
      <c r="A343" s="158" t="s">
        <v>120</v>
      </c>
      <c r="B343" s="159"/>
      <c r="C343" s="160"/>
      <c r="D343" s="21" t="s">
        <v>49</v>
      </c>
      <c r="E343" s="7">
        <f t="shared" si="204"/>
        <v>5000</v>
      </c>
      <c r="F343" s="7">
        <f t="shared" si="204"/>
        <v>1300</v>
      </c>
      <c r="G343" s="7">
        <f t="shared" si="204"/>
        <v>1300</v>
      </c>
    </row>
    <row r="344" spans="1:7" ht="15">
      <c r="A344" s="164">
        <v>4</v>
      </c>
      <c r="B344" s="165"/>
      <c r="C344" s="166"/>
      <c r="D344" s="18" t="s">
        <v>194</v>
      </c>
      <c r="E344" s="7">
        <f t="shared" si="204"/>
        <v>5000</v>
      </c>
      <c r="F344" s="7">
        <f t="shared" si="204"/>
        <v>1300</v>
      </c>
      <c r="G344" s="7">
        <f t="shared" si="204"/>
        <v>1300</v>
      </c>
    </row>
    <row r="345" spans="1:7" ht="26.4">
      <c r="A345" s="161">
        <v>41</v>
      </c>
      <c r="B345" s="162"/>
      <c r="C345" s="163"/>
      <c r="D345" s="18" t="s">
        <v>225</v>
      </c>
      <c r="E345" s="8">
        <v>5000</v>
      </c>
      <c r="F345" s="8">
        <v>1300</v>
      </c>
      <c r="G345" s="9">
        <v>1300</v>
      </c>
    </row>
    <row r="346" spans="1:7" ht="15">
      <c r="A346" s="48"/>
      <c r="B346" s="48"/>
      <c r="C346" s="48"/>
      <c r="D346" s="49"/>
      <c r="E346" s="50"/>
      <c r="F346" s="50"/>
      <c r="G346" s="51"/>
    </row>
    <row r="347" spans="1:7" ht="15">
      <c r="A347" s="48"/>
      <c r="B347" s="48"/>
      <c r="C347" s="48"/>
      <c r="D347" s="49"/>
      <c r="E347" s="50"/>
      <c r="F347" s="50"/>
      <c r="G347" s="51"/>
    </row>
    <row r="348" spans="1:7" ht="15.6">
      <c r="A348" s="189" t="s">
        <v>110</v>
      </c>
      <c r="B348" s="189"/>
      <c r="C348" s="189"/>
      <c r="D348" s="189"/>
      <c r="E348" s="189"/>
      <c r="F348" s="189"/>
      <c r="G348" s="189"/>
    </row>
    <row r="349" spans="1:7" ht="15.6">
      <c r="A349" s="189" t="s">
        <v>111</v>
      </c>
      <c r="B349" s="189"/>
      <c r="C349" s="189"/>
      <c r="D349" s="189"/>
      <c r="E349" s="189"/>
      <c r="F349" s="189"/>
      <c r="G349" s="189"/>
    </row>
    <row r="350" spans="1:7" ht="15">
      <c r="A350" s="192" t="s">
        <v>295</v>
      </c>
      <c r="B350" s="192"/>
      <c r="C350" s="192"/>
      <c r="D350" s="192"/>
      <c r="E350" s="192"/>
      <c r="F350" s="192"/>
      <c r="G350" s="192"/>
    </row>
    <row r="351" spans="1:7" ht="15">
      <c r="A351" s="193"/>
      <c r="B351" s="193"/>
      <c r="C351" s="193"/>
      <c r="D351" s="193"/>
      <c r="E351" s="193"/>
      <c r="F351" s="193"/>
      <c r="G351" s="193"/>
    </row>
    <row r="352" spans="1:5" ht="42.75" customHeight="1">
      <c r="A352" s="190" t="s">
        <v>296</v>
      </c>
      <c r="B352" s="191"/>
      <c r="C352" s="191"/>
      <c r="D352" s="191"/>
      <c r="E352" s="191"/>
    </row>
    <row r="353" spans="1:6" ht="15">
      <c r="A353" s="57"/>
      <c r="B353" s="58"/>
      <c r="C353" s="58"/>
      <c r="D353" s="58"/>
      <c r="E353" s="58"/>
      <c r="F353" t="s">
        <v>299</v>
      </c>
    </row>
    <row r="354" ht="15">
      <c r="F354" t="s">
        <v>300</v>
      </c>
    </row>
    <row r="355" ht="15">
      <c r="E355" s="60"/>
    </row>
    <row r="356" ht="15">
      <c r="E356" s="60"/>
    </row>
  </sheetData>
  <mergeCells count="346">
    <mergeCell ref="A288:C288"/>
    <mergeCell ref="A289:C289"/>
    <mergeCell ref="A295:C295"/>
    <mergeCell ref="A332:C332"/>
    <mergeCell ref="A350:G351"/>
    <mergeCell ref="A342:C342"/>
    <mergeCell ref="A329:C329"/>
    <mergeCell ref="A325:C325"/>
    <mergeCell ref="A279:C279"/>
    <mergeCell ref="A280:C280"/>
    <mergeCell ref="A281:C281"/>
    <mergeCell ref="A282:C282"/>
    <mergeCell ref="A283:C283"/>
    <mergeCell ref="A284:C284"/>
    <mergeCell ref="A318:C318"/>
    <mergeCell ref="A321:C321"/>
    <mergeCell ref="A322:C322"/>
    <mergeCell ref="A320:C320"/>
    <mergeCell ref="A343:C343"/>
    <mergeCell ref="A344:C344"/>
    <mergeCell ref="A345:C345"/>
    <mergeCell ref="A330:C330"/>
    <mergeCell ref="A331:C331"/>
    <mergeCell ref="A285:C285"/>
    <mergeCell ref="A286:C286"/>
    <mergeCell ref="A287:C287"/>
    <mergeCell ref="A333:C333"/>
    <mergeCell ref="A334:C334"/>
    <mergeCell ref="A335:C335"/>
    <mergeCell ref="A336:C336"/>
    <mergeCell ref="A317:C317"/>
    <mergeCell ref="A114:C114"/>
    <mergeCell ref="A92:C92"/>
    <mergeCell ref="A265:C265"/>
    <mergeCell ref="A266:C266"/>
    <mergeCell ref="A267:C267"/>
    <mergeCell ref="A93:C93"/>
    <mergeCell ref="A103:C103"/>
    <mergeCell ref="A97:C97"/>
    <mergeCell ref="A276:C276"/>
    <mergeCell ref="A98:C98"/>
    <mergeCell ref="A120:C120"/>
    <mergeCell ref="A121:C121"/>
    <mergeCell ref="A122:C122"/>
    <mergeCell ref="A123:C123"/>
    <mergeCell ref="A124:C124"/>
    <mergeCell ref="A115:C115"/>
    <mergeCell ref="A116:C116"/>
    <mergeCell ref="A117:C117"/>
    <mergeCell ref="A118:C118"/>
    <mergeCell ref="A119:C119"/>
    <mergeCell ref="A99:C99"/>
    <mergeCell ref="A100:C100"/>
    <mergeCell ref="A101:C101"/>
    <mergeCell ref="A102:C102"/>
    <mergeCell ref="A87:C87"/>
    <mergeCell ref="A88:C88"/>
    <mergeCell ref="A89:C89"/>
    <mergeCell ref="A90:C90"/>
    <mergeCell ref="A91:C91"/>
    <mergeCell ref="A112:C112"/>
    <mergeCell ref="A113:C113"/>
    <mergeCell ref="A82:C82"/>
    <mergeCell ref="A83:C83"/>
    <mergeCell ref="A84:C84"/>
    <mergeCell ref="A85:C85"/>
    <mergeCell ref="A86:C86"/>
    <mergeCell ref="A12:C12"/>
    <mergeCell ref="A13:C13"/>
    <mergeCell ref="A14:C14"/>
    <mergeCell ref="A15:C15"/>
    <mergeCell ref="A16:C16"/>
    <mergeCell ref="A17:C17"/>
    <mergeCell ref="A18:C18"/>
    <mergeCell ref="A46:C46"/>
    <mergeCell ref="A47:C47"/>
    <mergeCell ref="A23:C23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48:C148"/>
    <mergeCell ref="A19:C19"/>
    <mergeCell ref="A21:C21"/>
    <mergeCell ref="A22:C22"/>
    <mergeCell ref="A29:C29"/>
    <mergeCell ref="A20:C20"/>
    <mergeCell ref="A348:G348"/>
    <mergeCell ref="A352:E352"/>
    <mergeCell ref="A34:C34"/>
    <mergeCell ref="A35:C35"/>
    <mergeCell ref="A36:C36"/>
    <mergeCell ref="A37:C37"/>
    <mergeCell ref="A38:C38"/>
    <mergeCell ref="A48:C48"/>
    <mergeCell ref="A49:C49"/>
    <mergeCell ref="A299:C299"/>
    <mergeCell ref="A349:G349"/>
    <mergeCell ref="A39:C39"/>
    <mergeCell ref="A40:C40"/>
    <mergeCell ref="A41:C41"/>
    <mergeCell ref="A42:C42"/>
    <mergeCell ref="A43:C43"/>
    <mergeCell ref="A44:C44"/>
    <mergeCell ref="A45:C45"/>
    <mergeCell ref="A337:C337"/>
    <mergeCell ref="A258:C258"/>
    <mergeCell ref="A259:C259"/>
    <mergeCell ref="A319:C319"/>
    <mergeCell ref="A51:C51"/>
    <mergeCell ref="A52:C52"/>
    <mergeCell ref="A77:C77"/>
    <mergeCell ref="A81:C81"/>
    <mergeCell ref="A53:C53"/>
    <mergeCell ref="A54:C54"/>
    <mergeCell ref="A55:C55"/>
    <mergeCell ref="A104:C104"/>
    <mergeCell ref="A56:C56"/>
    <mergeCell ref="A96:C96"/>
    <mergeCell ref="A94:C94"/>
    <mergeCell ref="A95:C95"/>
    <mergeCell ref="A78:C78"/>
    <mergeCell ref="A105:C105"/>
    <mergeCell ref="A106:C106"/>
    <mergeCell ref="A107:C107"/>
    <mergeCell ref="A108:C108"/>
    <mergeCell ref="A109:C109"/>
    <mergeCell ref="A110:C110"/>
    <mergeCell ref="A111:C111"/>
    <mergeCell ref="A5:C5"/>
    <mergeCell ref="A10:C10"/>
    <mergeCell ref="A11:C11"/>
    <mergeCell ref="A3:G3"/>
    <mergeCell ref="A1:G1"/>
    <mergeCell ref="A2:G2"/>
    <mergeCell ref="A6:C6"/>
    <mergeCell ref="A7:C7"/>
    <mergeCell ref="A8:C8"/>
    <mergeCell ref="A9:C9"/>
    <mergeCell ref="A50:C50"/>
    <mergeCell ref="A57:C57"/>
    <mergeCell ref="A58:C58"/>
    <mergeCell ref="A68:C68"/>
    <mergeCell ref="A69:C69"/>
    <mergeCell ref="A70:C70"/>
    <mergeCell ref="A71:C71"/>
    <mergeCell ref="A75:C75"/>
    <mergeCell ref="A76:C76"/>
    <mergeCell ref="A72:C72"/>
    <mergeCell ref="A73:C73"/>
    <mergeCell ref="A59:C59"/>
    <mergeCell ref="A60:C60"/>
    <mergeCell ref="A61:C61"/>
    <mergeCell ref="A62:C62"/>
    <mergeCell ref="A63:C63"/>
    <mergeCell ref="A67:C67"/>
    <mergeCell ref="A64:C64"/>
    <mergeCell ref="A65:C65"/>
    <mergeCell ref="A66:C66"/>
    <mergeCell ref="A74:C74"/>
    <mergeCell ref="A147:C147"/>
    <mergeCell ref="A145:C145"/>
    <mergeCell ref="A146:C146"/>
    <mergeCell ref="A132:C132"/>
    <mergeCell ref="A133:C133"/>
    <mergeCell ref="A134:C134"/>
    <mergeCell ref="A135:C135"/>
    <mergeCell ref="A136:C136"/>
    <mergeCell ref="A126:C126"/>
    <mergeCell ref="A127:C127"/>
    <mergeCell ref="A129:C129"/>
    <mergeCell ref="A130:C130"/>
    <mergeCell ref="A131:C131"/>
    <mergeCell ref="A128:C128"/>
    <mergeCell ref="A125:C125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55:C155"/>
    <mergeCell ref="A154:C154"/>
    <mergeCell ref="A156:C156"/>
    <mergeCell ref="A157:C157"/>
    <mergeCell ref="A158:C158"/>
    <mergeCell ref="A149:C149"/>
    <mergeCell ref="A150:C150"/>
    <mergeCell ref="A151:C151"/>
    <mergeCell ref="A152:C152"/>
    <mergeCell ref="A153:C153"/>
    <mergeCell ref="A168:C168"/>
    <mergeCell ref="A169:C169"/>
    <mergeCell ref="A170:C170"/>
    <mergeCell ref="A171:C171"/>
    <mergeCell ref="A172:C172"/>
    <mergeCell ref="A159:C159"/>
    <mergeCell ref="A160:C160"/>
    <mergeCell ref="A161:C161"/>
    <mergeCell ref="A162:C162"/>
    <mergeCell ref="A163:C163"/>
    <mergeCell ref="A167:C167"/>
    <mergeCell ref="A164:C164"/>
    <mergeCell ref="A165:C165"/>
    <mergeCell ref="A166:C166"/>
    <mergeCell ref="A173:C173"/>
    <mergeCell ref="A174:C174"/>
    <mergeCell ref="A175:C175"/>
    <mergeCell ref="A176:C176"/>
    <mergeCell ref="A177:C177"/>
    <mergeCell ref="A220:C220"/>
    <mergeCell ref="A212:C212"/>
    <mergeCell ref="A213:C213"/>
    <mergeCell ref="A217:C217"/>
    <mergeCell ref="A218:C218"/>
    <mergeCell ref="A219:C219"/>
    <mergeCell ref="A183:C183"/>
    <mergeCell ref="A184:C184"/>
    <mergeCell ref="A194:C194"/>
    <mergeCell ref="A210:C210"/>
    <mergeCell ref="A211:C211"/>
    <mergeCell ref="A200:C200"/>
    <mergeCell ref="A207:C207"/>
    <mergeCell ref="A208:C208"/>
    <mergeCell ref="A185:C185"/>
    <mergeCell ref="A186:C186"/>
    <mergeCell ref="A187:C187"/>
    <mergeCell ref="A188:C188"/>
    <mergeCell ref="A189:C189"/>
    <mergeCell ref="A221:C221"/>
    <mergeCell ref="A222:C222"/>
    <mergeCell ref="A223:C223"/>
    <mergeCell ref="A224:C224"/>
    <mergeCell ref="A225:C225"/>
    <mergeCell ref="A79:C79"/>
    <mergeCell ref="A80:C80"/>
    <mergeCell ref="A209:C209"/>
    <mergeCell ref="A202:C202"/>
    <mergeCell ref="A203:C203"/>
    <mergeCell ref="A204:C204"/>
    <mergeCell ref="A205:C205"/>
    <mergeCell ref="A201:C201"/>
    <mergeCell ref="A195:C195"/>
    <mergeCell ref="A196:C196"/>
    <mergeCell ref="A197:C197"/>
    <mergeCell ref="A198:C198"/>
    <mergeCell ref="A199:C199"/>
    <mergeCell ref="A206:C206"/>
    <mergeCell ref="A178:C178"/>
    <mergeCell ref="A179:C179"/>
    <mergeCell ref="A180:C180"/>
    <mergeCell ref="A181:C181"/>
    <mergeCell ref="A182:C182"/>
    <mergeCell ref="A240:C240"/>
    <mergeCell ref="A231:C231"/>
    <mergeCell ref="A232:C232"/>
    <mergeCell ref="A233:C233"/>
    <mergeCell ref="A234:C234"/>
    <mergeCell ref="A235:C235"/>
    <mergeCell ref="A226:C226"/>
    <mergeCell ref="A227:C227"/>
    <mergeCell ref="A228:C228"/>
    <mergeCell ref="A229:C229"/>
    <mergeCell ref="A230:C230"/>
    <mergeCell ref="A239:C239"/>
    <mergeCell ref="A237:C237"/>
    <mergeCell ref="A238:C238"/>
    <mergeCell ref="A252:C252"/>
    <mergeCell ref="A338:C338"/>
    <mergeCell ref="A339:C339"/>
    <mergeCell ref="A340:C340"/>
    <mergeCell ref="A341:C341"/>
    <mergeCell ref="A255:C255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1:C311"/>
    <mergeCell ref="A310:C310"/>
    <mergeCell ref="A323:C323"/>
    <mergeCell ref="A324:C324"/>
    <mergeCell ref="A257:C257"/>
    <mergeCell ref="A326:C326"/>
    <mergeCell ref="A274:C274"/>
    <mergeCell ref="A275:C275"/>
    <mergeCell ref="A277:C277"/>
    <mergeCell ref="A278:C278"/>
    <mergeCell ref="A256:C256"/>
    <mergeCell ref="A260:C260"/>
    <mergeCell ref="A261:C261"/>
    <mergeCell ref="A262:C262"/>
    <mergeCell ref="A312:C312"/>
    <mergeCell ref="A313:C313"/>
    <mergeCell ref="A314:C314"/>
    <mergeCell ref="A315:C315"/>
    <mergeCell ref="A316:C316"/>
    <mergeCell ref="A270:C270"/>
    <mergeCell ref="A263:C263"/>
    <mergeCell ref="A264:C264"/>
    <mergeCell ref="A268:C268"/>
    <mergeCell ref="A269:C269"/>
    <mergeCell ref="A296:C296"/>
    <mergeCell ref="A297:C297"/>
    <mergeCell ref="A298:C298"/>
    <mergeCell ref="A290:C290"/>
    <mergeCell ref="A291:C291"/>
    <mergeCell ref="A300:C300"/>
    <mergeCell ref="A301:C301"/>
    <mergeCell ref="A292:C292"/>
    <mergeCell ref="A293:C293"/>
    <mergeCell ref="A294:C294"/>
    <mergeCell ref="A253:C253"/>
    <mergeCell ref="A254:C254"/>
    <mergeCell ref="A190:C190"/>
    <mergeCell ref="A191:C191"/>
    <mergeCell ref="A192:C192"/>
    <mergeCell ref="A193:C193"/>
    <mergeCell ref="A271:C271"/>
    <mergeCell ref="A272:C272"/>
    <mergeCell ref="A273:C273"/>
    <mergeCell ref="A214:C214"/>
    <mergeCell ref="A215:C215"/>
    <mergeCell ref="A216:C216"/>
    <mergeCell ref="A246:C246"/>
    <mergeCell ref="A247:C247"/>
    <mergeCell ref="A245:C245"/>
    <mergeCell ref="A248:C248"/>
    <mergeCell ref="A249:C249"/>
    <mergeCell ref="A250:C250"/>
    <mergeCell ref="A251:C251"/>
    <mergeCell ref="A241:C241"/>
    <mergeCell ref="A242:C242"/>
    <mergeCell ref="A243:C243"/>
    <mergeCell ref="A244:C244"/>
    <mergeCell ref="A236:C2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Tomislav Šolić</cp:lastModifiedBy>
  <cp:lastPrinted>2024-02-08T10:19:10Z</cp:lastPrinted>
  <dcterms:created xsi:type="dcterms:W3CDTF">2022-08-12T12:51:27Z</dcterms:created>
  <dcterms:modified xsi:type="dcterms:W3CDTF">2024-02-26T14:35:46Z</dcterms:modified>
  <cp:category/>
  <cp:version/>
  <cp:contentType/>
  <cp:contentStatus/>
</cp:coreProperties>
</file>