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GB\Desktop\PRORAČUNI\PRORAČUN 2024-2026\PRORAČUN ZA 2025\"/>
    </mc:Choice>
  </mc:AlternateContent>
  <xr:revisionPtr revIDLastSave="0" documentId="13_ncr:1_{980291F7-2215-48DD-8D80-FAEA19BF24B4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ŠIFRARNIK IZVORA FINANCIRANJA" sheetId="8" r:id="rId1"/>
    <sheet name="SAŽETAK" sheetId="1" r:id="rId2"/>
    <sheet name=" Račun prihoda i rashoda" sheetId="3" r:id="rId3"/>
    <sheet name="Rashodi prema funkcijskoj kl" sheetId="5" r:id="rId4"/>
    <sheet name="Račun financiranja" sheetId="6" r:id="rId5"/>
    <sheet name="POSEBNI DIO" sheetId="10" r:id="rId6"/>
  </sheets>
  <externalReferences>
    <externalReference r:id="rId7"/>
  </externalReferences>
  <definedNames>
    <definedName name="_xlnm.Print_Titles" localSheetId="5">'POSEBNI DIO'!$5:$5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/>
  <c r="F28" i="1"/>
  <c r="G28" i="1"/>
  <c r="G23" i="1" s="1"/>
  <c r="F22" i="1"/>
  <c r="A2" i="1"/>
  <c r="F11" i="1"/>
  <c r="H28" i="1" l="1"/>
  <c r="E38" i="5" l="1"/>
  <c r="F38" i="5"/>
  <c r="E34" i="5"/>
  <c r="F34" i="5"/>
  <c r="E29" i="5"/>
  <c r="F29" i="5"/>
  <c r="E27" i="5"/>
  <c r="F27" i="5"/>
  <c r="E22" i="5"/>
  <c r="F22" i="5"/>
  <c r="E19" i="5"/>
  <c r="F19" i="5"/>
  <c r="E16" i="5"/>
  <c r="F16" i="5"/>
  <c r="E14" i="5"/>
  <c r="F14" i="5"/>
  <c r="F9" i="5"/>
  <c r="E9" i="5"/>
  <c r="E8" i="5"/>
  <c r="D9" i="5"/>
  <c r="C27" i="5"/>
  <c r="F7" i="10"/>
  <c r="F6" i="10"/>
  <c r="F8" i="5" l="1"/>
  <c r="G11" i="10" l="1"/>
  <c r="E12" i="10"/>
  <c r="E11" i="10" s="1"/>
  <c r="E10" i="10" s="1"/>
  <c r="E9" i="10" s="1"/>
  <c r="E8" i="10" s="1"/>
  <c r="F12" i="10"/>
  <c r="F11" i="10" s="1"/>
  <c r="G12" i="10"/>
  <c r="H12" i="10"/>
  <c r="H11" i="10" s="1"/>
  <c r="I12" i="10"/>
  <c r="I11" i="10" s="1"/>
  <c r="I10" i="10" s="1"/>
  <c r="I9" i="10" s="1"/>
  <c r="I8" i="10" s="1"/>
  <c r="E14" i="10"/>
  <c r="I14" i="10"/>
  <c r="E15" i="10"/>
  <c r="F15" i="10"/>
  <c r="F14" i="10" s="1"/>
  <c r="G15" i="10"/>
  <c r="G14" i="10" s="1"/>
  <c r="H15" i="10"/>
  <c r="H14" i="10" s="1"/>
  <c r="I15" i="10"/>
  <c r="H17" i="10"/>
  <c r="E18" i="10"/>
  <c r="F18" i="10"/>
  <c r="F17" i="10" s="1"/>
  <c r="G18" i="10"/>
  <c r="G17" i="10" s="1"/>
  <c r="H18" i="10"/>
  <c r="I18" i="10"/>
  <c r="I17" i="10" s="1"/>
  <c r="E21" i="10"/>
  <c r="E20" i="10" s="1"/>
  <c r="I21" i="10"/>
  <c r="I20" i="10" s="1"/>
  <c r="E22" i="10"/>
  <c r="F22" i="10"/>
  <c r="F21" i="10" s="1"/>
  <c r="F20" i="10" s="1"/>
  <c r="G22" i="10"/>
  <c r="G21" i="10" s="1"/>
  <c r="G20" i="10" s="1"/>
  <c r="H22" i="10"/>
  <c r="H21" i="10" s="1"/>
  <c r="H20" i="10" s="1"/>
  <c r="I22" i="10"/>
  <c r="E26" i="10"/>
  <c r="E25" i="10" s="1"/>
  <c r="H27" i="10"/>
  <c r="H26" i="10" s="1"/>
  <c r="H25" i="10" s="1"/>
  <c r="E28" i="10"/>
  <c r="E27" i="10" s="1"/>
  <c r="F28" i="10"/>
  <c r="F27" i="10" s="1"/>
  <c r="F26" i="10" s="1"/>
  <c r="F25" i="10" s="1"/>
  <c r="G28" i="10"/>
  <c r="G27" i="10" s="1"/>
  <c r="G26" i="10" s="1"/>
  <c r="G25" i="10" s="1"/>
  <c r="H28" i="10"/>
  <c r="I28" i="10"/>
  <c r="I27" i="10" s="1"/>
  <c r="I26" i="10" s="1"/>
  <c r="I25" i="10" s="1"/>
  <c r="F30" i="10"/>
  <c r="E31" i="10"/>
  <c r="F32" i="10"/>
  <c r="F31" i="10" s="1"/>
  <c r="G32" i="10"/>
  <c r="G31" i="10" s="1"/>
  <c r="I32" i="10"/>
  <c r="I31" i="10" s="1"/>
  <c r="I30" i="10" s="1"/>
  <c r="E33" i="10"/>
  <c r="F33" i="10"/>
  <c r="G33" i="10"/>
  <c r="H33" i="10"/>
  <c r="H32" i="10" s="1"/>
  <c r="H31" i="10" s="1"/>
  <c r="I33" i="10"/>
  <c r="F36" i="10"/>
  <c r="F35" i="10" s="1"/>
  <c r="E37" i="10"/>
  <c r="E36" i="10" s="1"/>
  <c r="E35" i="10" s="1"/>
  <c r="F37" i="10"/>
  <c r="G37" i="10"/>
  <c r="G36" i="10" s="1"/>
  <c r="G35" i="10" s="1"/>
  <c r="H37" i="10"/>
  <c r="H36" i="10" s="1"/>
  <c r="H35" i="10" s="1"/>
  <c r="I37" i="10"/>
  <c r="I36" i="10" s="1"/>
  <c r="I35" i="10" s="1"/>
  <c r="F39" i="10"/>
  <c r="H40" i="10"/>
  <c r="H39" i="10" s="1"/>
  <c r="E41" i="10"/>
  <c r="E40" i="10" s="1"/>
  <c r="E39" i="10" s="1"/>
  <c r="F41" i="10"/>
  <c r="G41" i="10"/>
  <c r="G40" i="10" s="1"/>
  <c r="G39" i="10" s="1"/>
  <c r="H41" i="10"/>
  <c r="I41" i="10"/>
  <c r="I40" i="10" s="1"/>
  <c r="I39" i="10" s="1"/>
  <c r="E46" i="10"/>
  <c r="E45" i="10" s="1"/>
  <c r="E44" i="10" s="1"/>
  <c r="I46" i="10"/>
  <c r="I45" i="10" s="1"/>
  <c r="E47" i="10"/>
  <c r="F47" i="10"/>
  <c r="F46" i="10" s="1"/>
  <c r="F45" i="10" s="1"/>
  <c r="G47" i="10"/>
  <c r="G46" i="10" s="1"/>
  <c r="G45" i="10" s="1"/>
  <c r="H47" i="10"/>
  <c r="H46" i="10" s="1"/>
  <c r="H45" i="10" s="1"/>
  <c r="I47" i="10"/>
  <c r="F50" i="10"/>
  <c r="F49" i="10" s="1"/>
  <c r="E51" i="10"/>
  <c r="E50" i="10" s="1"/>
  <c r="E49" i="10" s="1"/>
  <c r="F51" i="10"/>
  <c r="G51" i="10"/>
  <c r="G50" i="10" s="1"/>
  <c r="G49" i="10" s="1"/>
  <c r="H51" i="10"/>
  <c r="H50" i="10" s="1"/>
  <c r="H49" i="10" s="1"/>
  <c r="I51" i="10"/>
  <c r="I50" i="10" s="1"/>
  <c r="I49" i="10" s="1"/>
  <c r="F55" i="10"/>
  <c r="E56" i="10"/>
  <c r="E55" i="10" s="1"/>
  <c r="F56" i="10"/>
  <c r="H56" i="10"/>
  <c r="H55" i="10" s="1"/>
  <c r="I56" i="10"/>
  <c r="I55" i="10" s="1"/>
  <c r="G58" i="10"/>
  <c r="G56" i="10" s="1"/>
  <c r="G55" i="10" s="1"/>
  <c r="G54" i="10" s="1"/>
  <c r="G60" i="10"/>
  <c r="H60" i="10"/>
  <c r="E61" i="10"/>
  <c r="E60" i="10" s="1"/>
  <c r="F61" i="10"/>
  <c r="F60" i="10" s="1"/>
  <c r="G61" i="10"/>
  <c r="H61" i="10"/>
  <c r="I61" i="10"/>
  <c r="I60" i="10" s="1"/>
  <c r="E63" i="10"/>
  <c r="F63" i="10"/>
  <c r="I63" i="10"/>
  <c r="E64" i="10"/>
  <c r="F64" i="10"/>
  <c r="G64" i="10"/>
  <c r="G63" i="10" s="1"/>
  <c r="H64" i="10"/>
  <c r="H63" i="10" s="1"/>
  <c r="I64" i="10"/>
  <c r="G66" i="10"/>
  <c r="H66" i="10"/>
  <c r="E67" i="10"/>
  <c r="E66" i="10" s="1"/>
  <c r="F67" i="10"/>
  <c r="F66" i="10" s="1"/>
  <c r="G67" i="10"/>
  <c r="H67" i="10"/>
  <c r="I67" i="10"/>
  <c r="I66" i="10" s="1"/>
  <c r="E69" i="10"/>
  <c r="G71" i="10"/>
  <c r="G70" i="10" s="1"/>
  <c r="G69" i="10" s="1"/>
  <c r="H71" i="10"/>
  <c r="H70" i="10" s="1"/>
  <c r="H69" i="10" s="1"/>
  <c r="I71" i="10"/>
  <c r="I70" i="10" s="1"/>
  <c r="I69" i="10" s="1"/>
  <c r="F73" i="10"/>
  <c r="F69" i="10" s="1"/>
  <c r="G73" i="10"/>
  <c r="E74" i="10"/>
  <c r="E73" i="10" s="1"/>
  <c r="F74" i="10"/>
  <c r="G74" i="10"/>
  <c r="H74" i="10"/>
  <c r="H73" i="10" s="1"/>
  <c r="I74" i="10"/>
  <c r="I73" i="10" s="1"/>
  <c r="H76" i="10"/>
  <c r="G77" i="10"/>
  <c r="H77" i="10"/>
  <c r="E78" i="10"/>
  <c r="E77" i="10" s="1"/>
  <c r="F78" i="10"/>
  <c r="F77" i="10" s="1"/>
  <c r="F76" i="10" s="1"/>
  <c r="G78" i="10"/>
  <c r="H78" i="10"/>
  <c r="I78" i="10"/>
  <c r="I77" i="10" s="1"/>
  <c r="I76" i="10" s="1"/>
  <c r="E80" i="10"/>
  <c r="F80" i="10"/>
  <c r="I80" i="10"/>
  <c r="E81" i="10"/>
  <c r="F81" i="10"/>
  <c r="G81" i="10"/>
  <c r="G80" i="10" s="1"/>
  <c r="H81" i="10"/>
  <c r="H80" i="10" s="1"/>
  <c r="I81" i="10"/>
  <c r="G83" i="10"/>
  <c r="F84" i="10"/>
  <c r="F83" i="10" s="1"/>
  <c r="G84" i="10"/>
  <c r="E85" i="10"/>
  <c r="E84" i="10" s="1"/>
  <c r="E83" i="10" s="1"/>
  <c r="F85" i="10"/>
  <c r="G85" i="10"/>
  <c r="H85" i="10"/>
  <c r="H84" i="10" s="1"/>
  <c r="H83" i="10" s="1"/>
  <c r="I85" i="10"/>
  <c r="I84" i="10" s="1"/>
  <c r="I83" i="10" s="1"/>
  <c r="H87" i="10"/>
  <c r="G88" i="10"/>
  <c r="G87" i="10" s="1"/>
  <c r="F89" i="10"/>
  <c r="F88" i="10" s="1"/>
  <c r="F87" i="10" s="1"/>
  <c r="G89" i="10"/>
  <c r="E90" i="10"/>
  <c r="E89" i="10" s="1"/>
  <c r="E88" i="10" s="1"/>
  <c r="E87" i="10" s="1"/>
  <c r="F90" i="10"/>
  <c r="G90" i="10"/>
  <c r="H90" i="10"/>
  <c r="H89" i="10" s="1"/>
  <c r="H88" i="10" s="1"/>
  <c r="I90" i="10"/>
  <c r="I89" i="10" s="1"/>
  <c r="I88" i="10" s="1"/>
  <c r="I87" i="10" s="1"/>
  <c r="F94" i="10"/>
  <c r="G94" i="10"/>
  <c r="E95" i="10"/>
  <c r="E94" i="10" s="1"/>
  <c r="E93" i="10" s="1"/>
  <c r="E92" i="10" s="1"/>
  <c r="F95" i="10"/>
  <c r="G95" i="10"/>
  <c r="H95" i="10"/>
  <c r="H94" i="10" s="1"/>
  <c r="H93" i="10" s="1"/>
  <c r="H92" i="10" s="1"/>
  <c r="I95" i="10"/>
  <c r="I94" i="10" s="1"/>
  <c r="I93" i="10" s="1"/>
  <c r="I92" i="10" s="1"/>
  <c r="H97" i="10"/>
  <c r="E98" i="10"/>
  <c r="E97" i="10" s="1"/>
  <c r="F98" i="10"/>
  <c r="F97" i="10" s="1"/>
  <c r="G98" i="10"/>
  <c r="G97" i="10" s="1"/>
  <c r="G93" i="10" s="1"/>
  <c r="G92" i="10" s="1"/>
  <c r="H98" i="10"/>
  <c r="I98" i="10"/>
  <c r="I97" i="10" s="1"/>
  <c r="G103" i="10"/>
  <c r="G102" i="10" s="1"/>
  <c r="G101" i="10" s="1"/>
  <c r="G100" i="10" s="1"/>
  <c r="E104" i="10"/>
  <c r="E103" i="10" s="1"/>
  <c r="E102" i="10" s="1"/>
  <c r="F104" i="10"/>
  <c r="F103" i="10" s="1"/>
  <c r="F102" i="10" s="1"/>
  <c r="G104" i="10"/>
  <c r="H104" i="10"/>
  <c r="H103" i="10" s="1"/>
  <c r="H102" i="10" s="1"/>
  <c r="H101" i="10" s="1"/>
  <c r="H100" i="10" s="1"/>
  <c r="I104" i="10"/>
  <c r="I103" i="10" s="1"/>
  <c r="I102" i="10" s="1"/>
  <c r="H107" i="10"/>
  <c r="H106" i="10" s="1"/>
  <c r="E108" i="10"/>
  <c r="E107" i="10" s="1"/>
  <c r="E106" i="10" s="1"/>
  <c r="F108" i="10"/>
  <c r="F107" i="10" s="1"/>
  <c r="F106" i="10" s="1"/>
  <c r="G108" i="10"/>
  <c r="G107" i="10" s="1"/>
  <c r="G106" i="10" s="1"/>
  <c r="H108" i="10"/>
  <c r="I108" i="10"/>
  <c r="I107" i="10" s="1"/>
  <c r="I106" i="10" s="1"/>
  <c r="I111" i="10"/>
  <c r="I110" i="10" s="1"/>
  <c r="H112" i="10"/>
  <c r="H111" i="10" s="1"/>
  <c r="H110" i="10" s="1"/>
  <c r="G113" i="10"/>
  <c r="G112" i="10" s="1"/>
  <c r="E114" i="10"/>
  <c r="E113" i="10" s="1"/>
  <c r="E112" i="10" s="1"/>
  <c r="F114" i="10"/>
  <c r="F113" i="10" s="1"/>
  <c r="F112" i="10" s="1"/>
  <c r="F111" i="10" s="1"/>
  <c r="F110" i="10" s="1"/>
  <c r="G114" i="10"/>
  <c r="H114" i="10"/>
  <c r="H113" i="10" s="1"/>
  <c r="I114" i="10"/>
  <c r="I113" i="10" s="1"/>
  <c r="I112" i="10" s="1"/>
  <c r="E116" i="10"/>
  <c r="I116" i="10"/>
  <c r="H117" i="10"/>
  <c r="H116" i="10" s="1"/>
  <c r="E118" i="10"/>
  <c r="E117" i="10" s="1"/>
  <c r="F118" i="10"/>
  <c r="F117" i="10" s="1"/>
  <c r="F116" i="10" s="1"/>
  <c r="G118" i="10"/>
  <c r="G117" i="10" s="1"/>
  <c r="G116" i="10" s="1"/>
  <c r="H118" i="10"/>
  <c r="I118" i="10"/>
  <c r="I117" i="10" s="1"/>
  <c r="G123" i="10"/>
  <c r="G122" i="10" s="1"/>
  <c r="G121" i="10" s="1"/>
  <c r="E124" i="10"/>
  <c r="E123" i="10" s="1"/>
  <c r="E122" i="10" s="1"/>
  <c r="E121" i="10" s="1"/>
  <c r="F124" i="10"/>
  <c r="F123" i="10" s="1"/>
  <c r="F122" i="10" s="1"/>
  <c r="F121" i="10" s="1"/>
  <c r="G124" i="10"/>
  <c r="H124" i="10"/>
  <c r="H123" i="10" s="1"/>
  <c r="H122" i="10" s="1"/>
  <c r="H121" i="10" s="1"/>
  <c r="I124" i="10"/>
  <c r="I123" i="10" s="1"/>
  <c r="I122" i="10" s="1"/>
  <c r="I121" i="10" s="1"/>
  <c r="H127" i="10"/>
  <c r="H126" i="10" s="1"/>
  <c r="G128" i="10"/>
  <c r="G127" i="10" s="1"/>
  <c r="E129" i="10"/>
  <c r="E128" i="10" s="1"/>
  <c r="E127" i="10" s="1"/>
  <c r="E126" i="10" s="1"/>
  <c r="F129" i="10"/>
  <c r="F128" i="10" s="1"/>
  <c r="F127" i="10" s="1"/>
  <c r="G129" i="10"/>
  <c r="H129" i="10"/>
  <c r="H128" i="10" s="1"/>
  <c r="I129" i="10"/>
  <c r="I128" i="10" s="1"/>
  <c r="I127" i="10" s="1"/>
  <c r="E131" i="10"/>
  <c r="I131" i="10"/>
  <c r="I126" i="10" s="1"/>
  <c r="H132" i="10"/>
  <c r="H131" i="10" s="1"/>
  <c r="E133" i="10"/>
  <c r="E132" i="10" s="1"/>
  <c r="F133" i="10"/>
  <c r="F132" i="10" s="1"/>
  <c r="F131" i="10" s="1"/>
  <c r="G133" i="10"/>
  <c r="G132" i="10" s="1"/>
  <c r="G131" i="10" s="1"/>
  <c r="H133" i="10"/>
  <c r="I133" i="10"/>
  <c r="I132" i="10" s="1"/>
  <c r="H136" i="10"/>
  <c r="G137" i="10"/>
  <c r="G136" i="10" s="1"/>
  <c r="G135" i="10" s="1"/>
  <c r="H137" i="10"/>
  <c r="E138" i="10"/>
  <c r="E137" i="10" s="1"/>
  <c r="E136" i="10" s="1"/>
  <c r="F138" i="10"/>
  <c r="F137" i="10" s="1"/>
  <c r="F136" i="10" s="1"/>
  <c r="G138" i="10"/>
  <c r="H138" i="10"/>
  <c r="I138" i="10"/>
  <c r="I137" i="10" s="1"/>
  <c r="I136" i="10" s="1"/>
  <c r="I135" i="10" s="1"/>
  <c r="E140" i="10"/>
  <c r="I140" i="10"/>
  <c r="E141" i="10"/>
  <c r="H141" i="10"/>
  <c r="H140" i="10" s="1"/>
  <c r="I141" i="10"/>
  <c r="E142" i="10"/>
  <c r="F142" i="10"/>
  <c r="F141" i="10" s="1"/>
  <c r="F140" i="10" s="1"/>
  <c r="G142" i="10"/>
  <c r="G141" i="10" s="1"/>
  <c r="G140" i="10" s="1"/>
  <c r="H142" i="10"/>
  <c r="I142" i="10"/>
  <c r="F144" i="10"/>
  <c r="E145" i="10"/>
  <c r="E144" i="10" s="1"/>
  <c r="F145" i="10"/>
  <c r="I145" i="10"/>
  <c r="I144" i="10" s="1"/>
  <c r="E146" i="10"/>
  <c r="F146" i="10"/>
  <c r="G146" i="10"/>
  <c r="G145" i="10" s="1"/>
  <c r="G144" i="10" s="1"/>
  <c r="H146" i="10"/>
  <c r="H145" i="10" s="1"/>
  <c r="H144" i="10" s="1"/>
  <c r="I146" i="10"/>
  <c r="G148" i="10"/>
  <c r="F149" i="10"/>
  <c r="F148" i="10" s="1"/>
  <c r="G149" i="10"/>
  <c r="E150" i="10"/>
  <c r="E149" i="10" s="1"/>
  <c r="E148" i="10" s="1"/>
  <c r="F150" i="10"/>
  <c r="G150" i="10"/>
  <c r="H150" i="10"/>
  <c r="H149" i="10" s="1"/>
  <c r="H148" i="10" s="1"/>
  <c r="I150" i="10"/>
  <c r="I149" i="10" s="1"/>
  <c r="I148" i="10" s="1"/>
  <c r="F154" i="10"/>
  <c r="F153" i="10" s="1"/>
  <c r="F152" i="10" s="1"/>
  <c r="E155" i="10"/>
  <c r="E154" i="10" s="1"/>
  <c r="E153" i="10" s="1"/>
  <c r="E152" i="10" s="1"/>
  <c r="F155" i="10"/>
  <c r="I155" i="10"/>
  <c r="I154" i="10" s="1"/>
  <c r="I153" i="10" s="1"/>
  <c r="I152" i="10" s="1"/>
  <c r="E156" i="10"/>
  <c r="F156" i="10"/>
  <c r="G156" i="10"/>
  <c r="H156" i="10"/>
  <c r="H155" i="10" s="1"/>
  <c r="H154" i="10" s="1"/>
  <c r="H153" i="10" s="1"/>
  <c r="H152" i="10" s="1"/>
  <c r="I156" i="10"/>
  <c r="E159" i="10"/>
  <c r="F159" i="10"/>
  <c r="G159" i="10"/>
  <c r="H159" i="10"/>
  <c r="I159" i="10"/>
  <c r="H163" i="10"/>
  <c r="H162" i="10" s="1"/>
  <c r="H161" i="10" s="1"/>
  <c r="G164" i="10"/>
  <c r="G163" i="10" s="1"/>
  <c r="G162" i="10" s="1"/>
  <c r="G161" i="10" s="1"/>
  <c r="H164" i="10"/>
  <c r="E165" i="10"/>
  <c r="E164" i="10" s="1"/>
  <c r="E163" i="10" s="1"/>
  <c r="E162" i="10" s="1"/>
  <c r="E161" i="10" s="1"/>
  <c r="F165" i="10"/>
  <c r="G165" i="10"/>
  <c r="H165" i="10"/>
  <c r="I165" i="10"/>
  <c r="I164" i="10" s="1"/>
  <c r="I163" i="10" s="1"/>
  <c r="I162" i="10" s="1"/>
  <c r="I161" i="10" s="1"/>
  <c r="F168" i="10"/>
  <c r="G168" i="10"/>
  <c r="H168" i="10"/>
  <c r="I168" i="10"/>
  <c r="E170" i="10"/>
  <c r="F170" i="10"/>
  <c r="G170" i="10"/>
  <c r="H170" i="10"/>
  <c r="I170" i="10"/>
  <c r="E171" i="10"/>
  <c r="H171" i="10"/>
  <c r="I171" i="10"/>
  <c r="G175" i="10"/>
  <c r="G174" i="10" s="1"/>
  <c r="G173" i="10" s="1"/>
  <c r="F176" i="10"/>
  <c r="F175" i="10" s="1"/>
  <c r="G176" i="10"/>
  <c r="E177" i="10"/>
  <c r="E176" i="10" s="1"/>
  <c r="E175" i="10" s="1"/>
  <c r="F177" i="10"/>
  <c r="G177" i="10"/>
  <c r="H177" i="10"/>
  <c r="H176" i="10" s="1"/>
  <c r="H175" i="10" s="1"/>
  <c r="I177" i="10"/>
  <c r="I176" i="10" s="1"/>
  <c r="I175" i="10" s="1"/>
  <c r="H179" i="10"/>
  <c r="H174" i="10" s="1"/>
  <c r="H173" i="10" s="1"/>
  <c r="G180" i="10"/>
  <c r="G179" i="10" s="1"/>
  <c r="H180" i="10"/>
  <c r="E181" i="10"/>
  <c r="E180" i="10" s="1"/>
  <c r="E179" i="10" s="1"/>
  <c r="F181" i="10"/>
  <c r="F180" i="10" s="1"/>
  <c r="F179" i="10" s="1"/>
  <c r="G181" i="10"/>
  <c r="H181" i="10"/>
  <c r="I181" i="10"/>
  <c r="I180" i="10" s="1"/>
  <c r="I179" i="10" s="1"/>
  <c r="F186" i="10"/>
  <c r="F185" i="10" s="1"/>
  <c r="F184" i="10" s="1"/>
  <c r="G186" i="10"/>
  <c r="E187" i="10"/>
  <c r="E186" i="10" s="1"/>
  <c r="F187" i="10"/>
  <c r="G187" i="10"/>
  <c r="H187" i="10"/>
  <c r="H186" i="10" s="1"/>
  <c r="I187" i="10"/>
  <c r="I186" i="10" s="1"/>
  <c r="E191" i="10"/>
  <c r="H191" i="10"/>
  <c r="I191" i="10"/>
  <c r="E192" i="10"/>
  <c r="F192" i="10"/>
  <c r="F191" i="10" s="1"/>
  <c r="G192" i="10"/>
  <c r="G191" i="10" s="1"/>
  <c r="G185" i="10" s="1"/>
  <c r="G184" i="10" s="1"/>
  <c r="H192" i="10"/>
  <c r="I192" i="10"/>
  <c r="F194" i="10"/>
  <c r="G194" i="10"/>
  <c r="E195" i="10"/>
  <c r="E194" i="10" s="1"/>
  <c r="F195" i="10"/>
  <c r="G195" i="10"/>
  <c r="H195" i="10"/>
  <c r="H194" i="10" s="1"/>
  <c r="I195" i="10"/>
  <c r="I194" i="10" s="1"/>
  <c r="F197" i="10"/>
  <c r="I197" i="10"/>
  <c r="E198" i="10"/>
  <c r="F198" i="10"/>
  <c r="G198" i="10"/>
  <c r="G197" i="10" s="1"/>
  <c r="H198" i="10"/>
  <c r="H197" i="10" s="1"/>
  <c r="I198" i="10"/>
  <c r="G200" i="10"/>
  <c r="F201" i="10"/>
  <c r="F200" i="10" s="1"/>
  <c r="G201" i="10"/>
  <c r="E202" i="10"/>
  <c r="E201" i="10" s="1"/>
  <c r="E200" i="10" s="1"/>
  <c r="F202" i="10"/>
  <c r="G202" i="10"/>
  <c r="H202" i="10"/>
  <c r="I202" i="10"/>
  <c r="I201" i="10" s="1"/>
  <c r="I200" i="10" s="1"/>
  <c r="E204" i="10"/>
  <c r="F204" i="10"/>
  <c r="G204" i="10"/>
  <c r="H204" i="10"/>
  <c r="I204" i="10"/>
  <c r="E208" i="10"/>
  <c r="E207" i="10" s="1"/>
  <c r="E206" i="10" s="1"/>
  <c r="F208" i="10"/>
  <c r="I208" i="10"/>
  <c r="E209" i="10"/>
  <c r="F209" i="10"/>
  <c r="G209" i="10"/>
  <c r="G208" i="10" s="1"/>
  <c r="H209" i="10"/>
  <c r="H208" i="10" s="1"/>
  <c r="H207" i="10" s="1"/>
  <c r="H206" i="10" s="1"/>
  <c r="I209" i="10"/>
  <c r="G211" i="10"/>
  <c r="H211" i="10"/>
  <c r="E212" i="10"/>
  <c r="E211" i="10" s="1"/>
  <c r="F212" i="10"/>
  <c r="F211" i="10" s="1"/>
  <c r="F207" i="10" s="1"/>
  <c r="F206" i="10" s="1"/>
  <c r="G212" i="10"/>
  <c r="H212" i="10"/>
  <c r="I212" i="10"/>
  <c r="I211" i="10" s="1"/>
  <c r="G216" i="10"/>
  <c r="H216" i="10"/>
  <c r="E217" i="10"/>
  <c r="E216" i="10" s="1"/>
  <c r="E215" i="10" s="1"/>
  <c r="E214" i="10" s="1"/>
  <c r="F217" i="10"/>
  <c r="F216" i="10" s="1"/>
  <c r="F215" i="10" s="1"/>
  <c r="G217" i="10"/>
  <c r="H217" i="10"/>
  <c r="I217" i="10"/>
  <c r="I216" i="10" s="1"/>
  <c r="I215" i="10" s="1"/>
  <c r="I214" i="10" s="1"/>
  <c r="E219" i="10"/>
  <c r="F219" i="10"/>
  <c r="I219" i="10"/>
  <c r="E220" i="10"/>
  <c r="F220" i="10"/>
  <c r="G220" i="10"/>
  <c r="G219" i="10" s="1"/>
  <c r="H220" i="10"/>
  <c r="H219" i="10" s="1"/>
  <c r="H215" i="10" s="1"/>
  <c r="H214" i="10" s="1"/>
  <c r="I220" i="10"/>
  <c r="G222" i="10"/>
  <c r="F223" i="10"/>
  <c r="F222" i="10" s="1"/>
  <c r="G223" i="10"/>
  <c r="E224" i="10"/>
  <c r="E223" i="10" s="1"/>
  <c r="E222" i="10" s="1"/>
  <c r="F224" i="10"/>
  <c r="G224" i="10"/>
  <c r="H224" i="10"/>
  <c r="H223" i="10" s="1"/>
  <c r="H222" i="10" s="1"/>
  <c r="I224" i="10"/>
  <c r="I223" i="10" s="1"/>
  <c r="I222" i="10" s="1"/>
  <c r="H226" i="10"/>
  <c r="G227" i="10"/>
  <c r="G226" i="10" s="1"/>
  <c r="H227" i="10"/>
  <c r="E228" i="10"/>
  <c r="E227" i="10" s="1"/>
  <c r="E226" i="10" s="1"/>
  <c r="F228" i="10"/>
  <c r="F227" i="10" s="1"/>
  <c r="F226" i="10" s="1"/>
  <c r="G228" i="10"/>
  <c r="H228" i="10"/>
  <c r="I228" i="10"/>
  <c r="I227" i="10" s="1"/>
  <c r="I226" i="10" s="1"/>
  <c r="E230" i="10"/>
  <c r="I230" i="10"/>
  <c r="E231" i="10"/>
  <c r="H231" i="10"/>
  <c r="H230" i="10" s="1"/>
  <c r="I231" i="10"/>
  <c r="E232" i="10"/>
  <c r="F232" i="10"/>
  <c r="F231" i="10" s="1"/>
  <c r="F230" i="10" s="1"/>
  <c r="G232" i="10"/>
  <c r="G231" i="10" s="1"/>
  <c r="G230" i="10" s="1"/>
  <c r="H232" i="10"/>
  <c r="I232" i="10"/>
  <c r="F234" i="10"/>
  <c r="G234" i="10"/>
  <c r="E235" i="10"/>
  <c r="E234" i="10" s="1"/>
  <c r="H235" i="10"/>
  <c r="H234" i="10" s="1"/>
  <c r="E236" i="10"/>
  <c r="F236" i="10"/>
  <c r="G236" i="10"/>
  <c r="H236" i="10"/>
  <c r="I236" i="10"/>
  <c r="I235" i="10" s="1"/>
  <c r="I234" i="10" s="1"/>
  <c r="E238" i="10"/>
  <c r="I238" i="10"/>
  <c r="E239" i="10"/>
  <c r="H239" i="10"/>
  <c r="H238" i="10" s="1"/>
  <c r="I239" i="10"/>
  <c r="E240" i="10"/>
  <c r="F240" i="10"/>
  <c r="F239" i="10" s="1"/>
  <c r="F238" i="10" s="1"/>
  <c r="G240" i="10"/>
  <c r="H240" i="10"/>
  <c r="I240" i="10"/>
  <c r="F242" i="10"/>
  <c r="G242" i="10"/>
  <c r="G245" i="10"/>
  <c r="F246" i="10"/>
  <c r="F245" i="10" s="1"/>
  <c r="G246" i="10"/>
  <c r="E247" i="10"/>
  <c r="E246" i="10" s="1"/>
  <c r="E245" i="10" s="1"/>
  <c r="F247" i="10"/>
  <c r="G247" i="10"/>
  <c r="H247" i="10"/>
  <c r="H246" i="10" s="1"/>
  <c r="H245" i="10" s="1"/>
  <c r="I247" i="10"/>
  <c r="F249" i="10"/>
  <c r="G249" i="10"/>
  <c r="H249" i="10"/>
  <c r="I249" i="10"/>
  <c r="H251" i="10"/>
  <c r="I251" i="10"/>
  <c r="F253" i="10"/>
  <c r="E254" i="10"/>
  <c r="E253" i="10" s="1"/>
  <c r="E255" i="10"/>
  <c r="H255" i="10"/>
  <c r="H254" i="10" s="1"/>
  <c r="H253" i="10" s="1"/>
  <c r="I255" i="10"/>
  <c r="E256" i="10"/>
  <c r="F256" i="10"/>
  <c r="F255" i="10" s="1"/>
  <c r="F254" i="10" s="1"/>
  <c r="G256" i="10"/>
  <c r="G255" i="10" s="1"/>
  <c r="G254" i="10" s="1"/>
  <c r="G253" i="10" s="1"/>
  <c r="H256" i="10"/>
  <c r="I256" i="10"/>
  <c r="E258" i="10"/>
  <c r="F258" i="10"/>
  <c r="G258" i="10"/>
  <c r="H258" i="10"/>
  <c r="I258" i="10"/>
  <c r="I254" i="10" s="1"/>
  <c r="I253" i="10" s="1"/>
  <c r="H260" i="10"/>
  <c r="F262" i="10"/>
  <c r="G262" i="10"/>
  <c r="E263" i="10"/>
  <c r="E262" i="10" s="1"/>
  <c r="E261" i="10" s="1"/>
  <c r="E260" i="10" s="1"/>
  <c r="F263" i="10"/>
  <c r="G263" i="10"/>
  <c r="H263" i="10"/>
  <c r="H262" i="10" s="1"/>
  <c r="H261" i="10" s="1"/>
  <c r="I263" i="10"/>
  <c r="I262" i="10" s="1"/>
  <c r="I261" i="10" s="1"/>
  <c r="I260" i="10" s="1"/>
  <c r="E265" i="10"/>
  <c r="H265" i="10"/>
  <c r="I265" i="10"/>
  <c r="E266" i="10"/>
  <c r="F266" i="10"/>
  <c r="F265" i="10" s="1"/>
  <c r="G266" i="10"/>
  <c r="G265" i="10" s="1"/>
  <c r="G261" i="10" s="1"/>
  <c r="G260" i="10" s="1"/>
  <c r="H266" i="10"/>
  <c r="I266" i="10"/>
  <c r="E270" i="10"/>
  <c r="H270" i="10"/>
  <c r="I270" i="10"/>
  <c r="E271" i="10"/>
  <c r="F271" i="10"/>
  <c r="F270" i="10" s="1"/>
  <c r="G271" i="10"/>
  <c r="G270" i="10" s="1"/>
  <c r="H271" i="10"/>
  <c r="I271" i="10"/>
  <c r="G273" i="10"/>
  <c r="F274" i="10"/>
  <c r="F273" i="10" s="1"/>
  <c r="G274" i="10"/>
  <c r="H274" i="10"/>
  <c r="H273" i="10" s="1"/>
  <c r="I274" i="10"/>
  <c r="I273" i="10" s="1"/>
  <c r="I269" i="10" s="1"/>
  <c r="I268" i="10" s="1"/>
  <c r="E276" i="10"/>
  <c r="F277" i="10"/>
  <c r="F276" i="10" s="1"/>
  <c r="G277" i="10"/>
  <c r="G276" i="10" s="1"/>
  <c r="H277" i="10"/>
  <c r="H276" i="10" s="1"/>
  <c r="I277" i="10"/>
  <c r="I276" i="10" s="1"/>
  <c r="E280" i="10"/>
  <c r="E279" i="10" s="1"/>
  <c r="E269" i="10" s="1"/>
  <c r="E268" i="10" s="1"/>
  <c r="F280" i="10"/>
  <c r="F279" i="10" s="1"/>
  <c r="G280" i="10"/>
  <c r="H280" i="10"/>
  <c r="H279" i="10" s="1"/>
  <c r="I280" i="10"/>
  <c r="I279" i="10" s="1"/>
  <c r="F284" i="10"/>
  <c r="F283" i="10" s="1"/>
  <c r="F282" i="10" s="1"/>
  <c r="E285" i="10"/>
  <c r="E284" i="10" s="1"/>
  <c r="E283" i="10" s="1"/>
  <c r="E282" i="10" s="1"/>
  <c r="F285" i="10"/>
  <c r="I285" i="10"/>
  <c r="I284" i="10" s="1"/>
  <c r="I283" i="10" s="1"/>
  <c r="I282" i="10" s="1"/>
  <c r="E286" i="10"/>
  <c r="F286" i="10"/>
  <c r="G286" i="10"/>
  <c r="G285" i="10" s="1"/>
  <c r="G284" i="10" s="1"/>
  <c r="G283" i="10" s="1"/>
  <c r="G282" i="10" s="1"/>
  <c r="H286" i="10"/>
  <c r="H285" i="10" s="1"/>
  <c r="H284" i="10" s="1"/>
  <c r="H283" i="10" s="1"/>
  <c r="H282" i="10" s="1"/>
  <c r="I286" i="10"/>
  <c r="G288" i="10"/>
  <c r="H291" i="10"/>
  <c r="H290" i="10" s="1"/>
  <c r="H289" i="10" s="1"/>
  <c r="H288" i="10" s="1"/>
  <c r="G292" i="10"/>
  <c r="G291" i="10" s="1"/>
  <c r="G290" i="10" s="1"/>
  <c r="G289" i="10" s="1"/>
  <c r="H292" i="10"/>
  <c r="E293" i="10"/>
  <c r="E292" i="10" s="1"/>
  <c r="E291" i="10" s="1"/>
  <c r="E290" i="10" s="1"/>
  <c r="E289" i="10" s="1"/>
  <c r="E288" i="10" s="1"/>
  <c r="F293" i="10"/>
  <c r="F292" i="10" s="1"/>
  <c r="F291" i="10" s="1"/>
  <c r="F290" i="10" s="1"/>
  <c r="F289" i="10" s="1"/>
  <c r="F288" i="10" s="1"/>
  <c r="G293" i="10"/>
  <c r="H293" i="10"/>
  <c r="I293" i="10"/>
  <c r="I292" i="10" s="1"/>
  <c r="I291" i="10" s="1"/>
  <c r="I290" i="10" s="1"/>
  <c r="I289" i="10" s="1"/>
  <c r="I288" i="10" s="1"/>
  <c r="G298" i="10"/>
  <c r="F299" i="10"/>
  <c r="F298" i="10" s="1"/>
  <c r="E300" i="10"/>
  <c r="E299" i="10" s="1"/>
  <c r="F300" i="10"/>
  <c r="I300" i="10"/>
  <c r="I299" i="10" s="1"/>
  <c r="E301" i="10"/>
  <c r="F301" i="10"/>
  <c r="G301" i="10"/>
  <c r="G300" i="10" s="1"/>
  <c r="G299" i="10" s="1"/>
  <c r="H301" i="10"/>
  <c r="H300" i="10" s="1"/>
  <c r="H299" i="10" s="1"/>
  <c r="I301" i="10"/>
  <c r="G303" i="10"/>
  <c r="F304" i="10"/>
  <c r="F303" i="10" s="1"/>
  <c r="G304" i="10"/>
  <c r="E305" i="10"/>
  <c r="E304" i="10" s="1"/>
  <c r="E303" i="10" s="1"/>
  <c r="F305" i="10"/>
  <c r="G305" i="10"/>
  <c r="H305" i="10"/>
  <c r="H304" i="10" s="1"/>
  <c r="H303" i="10" s="1"/>
  <c r="I305" i="10"/>
  <c r="I304" i="10" s="1"/>
  <c r="I303" i="10" s="1"/>
  <c r="H307" i="10"/>
  <c r="G308" i="10"/>
  <c r="G307" i="10" s="1"/>
  <c r="H308" i="10"/>
  <c r="E309" i="10"/>
  <c r="E308" i="10" s="1"/>
  <c r="E307" i="10" s="1"/>
  <c r="F309" i="10"/>
  <c r="F308" i="10" s="1"/>
  <c r="F307" i="10" s="1"/>
  <c r="G309" i="10"/>
  <c r="H309" i="10"/>
  <c r="I309" i="10"/>
  <c r="I308" i="10" s="1"/>
  <c r="I307" i="10" s="1"/>
  <c r="E311" i="10"/>
  <c r="E312" i="10"/>
  <c r="H312" i="10"/>
  <c r="H311" i="10" s="1"/>
  <c r="F313" i="10"/>
  <c r="F312" i="10" s="1"/>
  <c r="F311" i="10" s="1"/>
  <c r="G313" i="10"/>
  <c r="G312" i="10" s="1"/>
  <c r="G311" i="10" s="1"/>
  <c r="H313" i="10"/>
  <c r="I313" i="10"/>
  <c r="I312" i="10" s="1"/>
  <c r="I311" i="10" s="1"/>
  <c r="F317" i="10"/>
  <c r="F316" i="10" s="1"/>
  <c r="E318" i="10"/>
  <c r="E317" i="10" s="1"/>
  <c r="E316" i="10" s="1"/>
  <c r="F318" i="10"/>
  <c r="I318" i="10"/>
  <c r="I317" i="10" s="1"/>
  <c r="I316" i="10" s="1"/>
  <c r="E319" i="10"/>
  <c r="F319" i="10"/>
  <c r="G319" i="10"/>
  <c r="G318" i="10" s="1"/>
  <c r="G317" i="10" s="1"/>
  <c r="G316" i="10" s="1"/>
  <c r="H319" i="10"/>
  <c r="H318" i="10" s="1"/>
  <c r="H317" i="10" s="1"/>
  <c r="H316" i="10" s="1"/>
  <c r="I319" i="10"/>
  <c r="G321" i="10"/>
  <c r="F322" i="10"/>
  <c r="F321" i="10" s="1"/>
  <c r="F323" i="10"/>
  <c r="E324" i="10"/>
  <c r="E323" i="10" s="1"/>
  <c r="E322" i="10" s="1"/>
  <c r="E321" i="10" s="1"/>
  <c r="F324" i="10"/>
  <c r="G324" i="10"/>
  <c r="G323" i="10" s="1"/>
  <c r="G322" i="10" s="1"/>
  <c r="H324" i="10"/>
  <c r="H323" i="10" s="1"/>
  <c r="H322" i="10" s="1"/>
  <c r="H321" i="10" s="1"/>
  <c r="I324" i="10"/>
  <c r="I323" i="10" s="1"/>
  <c r="I322" i="10" s="1"/>
  <c r="I321" i="10" s="1"/>
  <c r="G328" i="10"/>
  <c r="H328" i="10"/>
  <c r="E329" i="10"/>
  <c r="E328" i="10" s="1"/>
  <c r="F329" i="10"/>
  <c r="F328" i="10" s="1"/>
  <c r="G329" i="10"/>
  <c r="H329" i="10"/>
  <c r="I329" i="10"/>
  <c r="I328" i="10" s="1"/>
  <c r="E335" i="10"/>
  <c r="E327" i="10" s="1"/>
  <c r="E326" i="10" s="1"/>
  <c r="F335" i="10"/>
  <c r="F327" i="10" s="1"/>
  <c r="F326" i="10" s="1"/>
  <c r="I335" i="10"/>
  <c r="I327" i="10" s="1"/>
  <c r="I326" i="10" s="1"/>
  <c r="E336" i="10"/>
  <c r="F336" i="10"/>
  <c r="G336" i="10"/>
  <c r="G335" i="10" s="1"/>
  <c r="G327" i="10" s="1"/>
  <c r="G326" i="10" s="1"/>
  <c r="H336" i="10"/>
  <c r="H335" i="10" s="1"/>
  <c r="H327" i="10" s="1"/>
  <c r="H326" i="10" s="1"/>
  <c r="I336" i="10"/>
  <c r="F339" i="10"/>
  <c r="F338" i="10" s="1"/>
  <c r="E340" i="10"/>
  <c r="E339" i="10" s="1"/>
  <c r="E338" i="10" s="1"/>
  <c r="F340" i="10"/>
  <c r="I340" i="10"/>
  <c r="I339" i="10" s="1"/>
  <c r="I338" i="10" s="1"/>
  <c r="E341" i="10"/>
  <c r="F341" i="10"/>
  <c r="G341" i="10"/>
  <c r="G340" i="10" s="1"/>
  <c r="G339" i="10" s="1"/>
  <c r="G338" i="10" s="1"/>
  <c r="H341" i="10"/>
  <c r="H340" i="10" s="1"/>
  <c r="H339" i="10" s="1"/>
  <c r="H338" i="10" s="1"/>
  <c r="I341" i="10"/>
  <c r="E345" i="10"/>
  <c r="H345" i="10"/>
  <c r="I345" i="10"/>
  <c r="E346" i="10"/>
  <c r="F346" i="10"/>
  <c r="F345" i="10" s="1"/>
  <c r="F344" i="10" s="1"/>
  <c r="F343" i="10" s="1"/>
  <c r="G346" i="10"/>
  <c r="G345" i="10" s="1"/>
  <c r="G344" i="10" s="1"/>
  <c r="G343" i="10" s="1"/>
  <c r="H346" i="10"/>
  <c r="I346" i="10"/>
  <c r="F348" i="10"/>
  <c r="G348" i="10"/>
  <c r="E349" i="10"/>
  <c r="E348" i="10" s="1"/>
  <c r="E344" i="10" s="1"/>
  <c r="E343" i="10" s="1"/>
  <c r="F349" i="10"/>
  <c r="G349" i="10"/>
  <c r="H349" i="10"/>
  <c r="H348" i="10" s="1"/>
  <c r="I349" i="10"/>
  <c r="I348" i="10" s="1"/>
  <c r="I344" i="10" s="1"/>
  <c r="I343" i="10" s="1"/>
  <c r="H344" i="10" l="1"/>
  <c r="H343" i="10" s="1"/>
  <c r="F297" i="10"/>
  <c r="F296" i="10" s="1"/>
  <c r="F269" i="10"/>
  <c r="F268" i="10" s="1"/>
  <c r="I246" i="10"/>
  <c r="I245" i="10" s="1"/>
  <c r="I244" i="10" s="1"/>
  <c r="G24" i="10"/>
  <c r="H298" i="10"/>
  <c r="I298" i="10"/>
  <c r="I297" i="10" s="1"/>
  <c r="I296" i="10" s="1"/>
  <c r="G297" i="10"/>
  <c r="G296" i="10" s="1"/>
  <c r="G239" i="10"/>
  <c r="G238" i="10" s="1"/>
  <c r="H201" i="10"/>
  <c r="H200" i="10" s="1"/>
  <c r="I174" i="10"/>
  <c r="I173" i="10" s="1"/>
  <c r="E174" i="10"/>
  <c r="E173" i="10" s="1"/>
  <c r="F135" i="10"/>
  <c r="H135" i="10"/>
  <c r="E111" i="10"/>
  <c r="E110" i="10" s="1"/>
  <c r="G53" i="10"/>
  <c r="F24" i="10"/>
  <c r="E244" i="10"/>
  <c r="F183" i="10"/>
  <c r="F44" i="10"/>
  <c r="F43" i="10" s="1"/>
  <c r="F261" i="10"/>
  <c r="F260" i="10" s="1"/>
  <c r="F244" i="10"/>
  <c r="G215" i="10"/>
  <c r="G214" i="10" s="1"/>
  <c r="I207" i="10"/>
  <c r="I206" i="10" s="1"/>
  <c r="I185" i="10"/>
  <c r="I184" i="10" s="1"/>
  <c r="I183" i="10" s="1"/>
  <c r="E185" i="10"/>
  <c r="E184" i="10" s="1"/>
  <c r="E183" i="10" s="1"/>
  <c r="G155" i="10"/>
  <c r="G154" i="10" s="1"/>
  <c r="G153" i="10" s="1"/>
  <c r="G152" i="10" s="1"/>
  <c r="E135" i="10"/>
  <c r="I120" i="10"/>
  <c r="E120" i="10"/>
  <c r="I54" i="10"/>
  <c r="I53" i="10" s="1"/>
  <c r="F54" i="10"/>
  <c r="F53" i="10" s="1"/>
  <c r="H44" i="10"/>
  <c r="G30" i="10"/>
  <c r="I24" i="10"/>
  <c r="I7" i="10" s="1"/>
  <c r="I6" i="10" s="1"/>
  <c r="H10" i="10"/>
  <c r="H9" i="10" s="1"/>
  <c r="H8" i="10" s="1"/>
  <c r="E298" i="10"/>
  <c r="E297" i="10" s="1"/>
  <c r="E296" i="10" s="1"/>
  <c r="G269" i="10"/>
  <c r="G268" i="10" s="1"/>
  <c r="G244" i="10" s="1"/>
  <c r="H269" i="10"/>
  <c r="H268" i="10" s="1"/>
  <c r="H244" i="10" s="1"/>
  <c r="F214" i="10"/>
  <c r="G207" i="10"/>
  <c r="G206" i="10" s="1"/>
  <c r="G183" i="10" s="1"/>
  <c r="H185" i="10"/>
  <c r="H184" i="10" s="1"/>
  <c r="H183" i="10" s="1"/>
  <c r="F174" i="10"/>
  <c r="F173" i="10" s="1"/>
  <c r="F164" i="10"/>
  <c r="F163" i="10" s="1"/>
  <c r="F162" i="10" s="1"/>
  <c r="F161" i="10" s="1"/>
  <c r="H120" i="10"/>
  <c r="G120" i="10"/>
  <c r="I101" i="10"/>
  <c r="I100" i="10" s="1"/>
  <c r="E101" i="10"/>
  <c r="E100" i="10" s="1"/>
  <c r="G44" i="10"/>
  <c r="G43" i="10" s="1"/>
  <c r="E43" i="10"/>
  <c r="F126" i="10"/>
  <c r="F93" i="10"/>
  <c r="F92" i="10" s="1"/>
  <c r="E76" i="10"/>
  <c r="H54" i="10"/>
  <c r="H53" i="10" s="1"/>
  <c r="G10" i="10"/>
  <c r="G9" i="10" s="1"/>
  <c r="G8" i="10" s="1"/>
  <c r="G111" i="10"/>
  <c r="G110" i="10" s="1"/>
  <c r="F101" i="10"/>
  <c r="F100" i="10" s="1"/>
  <c r="H24" i="10"/>
  <c r="G126" i="10"/>
  <c r="G76" i="10"/>
  <c r="E54" i="10"/>
  <c r="E53" i="10" s="1"/>
  <c r="I44" i="10"/>
  <c r="I43" i="10" s="1"/>
  <c r="H30" i="10"/>
  <c r="E30" i="10"/>
  <c r="E24" i="10" s="1"/>
  <c r="E7" i="10" s="1"/>
  <c r="E6" i="10" s="1"/>
  <c r="F10" i="10"/>
  <c r="F9" i="10" s="1"/>
  <c r="F8" i="10" s="1"/>
  <c r="E14" i="3"/>
  <c r="H43" i="10" l="1"/>
  <c r="G7" i="10"/>
  <c r="G6" i="10" s="1"/>
  <c r="F120" i="10"/>
  <c r="H7" i="10"/>
  <c r="H297" i="10"/>
  <c r="H296" i="10" s="1"/>
  <c r="F12" i="3"/>
  <c r="F21" i="3"/>
  <c r="F14" i="3" s="1"/>
  <c r="F24" i="3"/>
  <c r="F26" i="3"/>
  <c r="F29" i="3"/>
  <c r="F32" i="3"/>
  <c r="F35" i="3"/>
  <c r="F34" i="3" s="1"/>
  <c r="F43" i="3"/>
  <c r="F49" i="3"/>
  <c r="F57" i="3"/>
  <c r="F60" i="3"/>
  <c r="F63" i="3"/>
  <c r="F66" i="3"/>
  <c r="F69" i="3"/>
  <c r="F73" i="3"/>
  <c r="F77" i="3"/>
  <c r="F84" i="3"/>
  <c r="H6" i="10" l="1"/>
  <c r="F11" i="3"/>
  <c r="F37" i="3" s="1"/>
  <c r="F42" i="3"/>
  <c r="F72" i="3"/>
  <c r="F86" i="3" l="1"/>
  <c r="G77" i="3" l="1"/>
  <c r="H77" i="3"/>
  <c r="I77" i="3"/>
  <c r="E77" i="3"/>
  <c r="G66" i="3"/>
  <c r="H66" i="3"/>
  <c r="I66" i="3"/>
  <c r="G69" i="3"/>
  <c r="H69" i="3"/>
  <c r="I69" i="3"/>
  <c r="E69" i="3"/>
  <c r="E66" i="3"/>
  <c r="G60" i="3"/>
  <c r="H60" i="3"/>
  <c r="I60" i="3"/>
  <c r="E60" i="3"/>
  <c r="D16" i="5" l="1"/>
  <c r="C34" i="5"/>
  <c r="C16" i="5"/>
  <c r="B16" i="5"/>
  <c r="B34" i="5"/>
  <c r="C38" i="5"/>
  <c r="D38" i="5"/>
  <c r="B38" i="5"/>
  <c r="D34" i="5" l="1"/>
  <c r="C29" i="5"/>
  <c r="D29" i="5"/>
  <c r="B29" i="5"/>
  <c r="D27" i="5"/>
  <c r="B27" i="5"/>
  <c r="C22" i="5"/>
  <c r="D22" i="5"/>
  <c r="C19" i="5"/>
  <c r="D19" i="5"/>
  <c r="C14" i="5"/>
  <c r="D14" i="5"/>
  <c r="C9" i="5"/>
  <c r="B22" i="5"/>
  <c r="B19" i="5"/>
  <c r="B14" i="5"/>
  <c r="B9" i="5"/>
  <c r="D8" i="5" l="1"/>
  <c r="B8" i="5"/>
  <c r="C8" i="5"/>
  <c r="F12" i="6"/>
  <c r="F11" i="6" s="1"/>
  <c r="G22" i="1" s="1"/>
  <c r="G12" i="6"/>
  <c r="G11" i="6" s="1"/>
  <c r="H22" i="1" s="1"/>
  <c r="H12" i="6"/>
  <c r="H11" i="6" s="1"/>
  <c r="I22" i="1" s="1"/>
  <c r="I12" i="6"/>
  <c r="I11" i="6" s="1"/>
  <c r="J22" i="1" s="1"/>
  <c r="E12" i="6"/>
  <c r="E11" i="6" s="1"/>
  <c r="F9" i="6"/>
  <c r="G9" i="6"/>
  <c r="H9" i="6"/>
  <c r="I9" i="6"/>
  <c r="E9" i="6"/>
  <c r="F7" i="6"/>
  <c r="F6" i="6" s="1"/>
  <c r="G21" i="1" s="1"/>
  <c r="G7" i="6"/>
  <c r="H7" i="6"/>
  <c r="I7" i="6"/>
  <c r="E7" i="6"/>
  <c r="G57" i="3"/>
  <c r="H57" i="3"/>
  <c r="I57" i="3"/>
  <c r="E57" i="3"/>
  <c r="I6" i="6" l="1"/>
  <c r="J21" i="1" s="1"/>
  <c r="H6" i="6"/>
  <c r="I21" i="1" s="1"/>
  <c r="I23" i="1" s="1"/>
  <c r="E6" i="6"/>
  <c r="F21" i="1" s="1"/>
  <c r="J23" i="1"/>
  <c r="G6" i="6"/>
  <c r="H21" i="1" s="1"/>
  <c r="G84" i="3"/>
  <c r="H84" i="3"/>
  <c r="I84" i="3"/>
  <c r="E84" i="3"/>
  <c r="G63" i="3"/>
  <c r="H63" i="3"/>
  <c r="I63" i="3"/>
  <c r="E63" i="3"/>
  <c r="F23" i="1" l="1"/>
  <c r="H23" i="1"/>
  <c r="G15" i="1"/>
  <c r="G73" i="3"/>
  <c r="G72" i="3" s="1"/>
  <c r="H73" i="3"/>
  <c r="I73" i="3"/>
  <c r="E73" i="3"/>
  <c r="E72" i="3" s="1"/>
  <c r="G49" i="3"/>
  <c r="H49" i="3"/>
  <c r="I49" i="3"/>
  <c r="E49" i="3"/>
  <c r="G43" i="3"/>
  <c r="H43" i="3"/>
  <c r="I43" i="3"/>
  <c r="H15" i="1" l="1"/>
  <c r="F15" i="1"/>
  <c r="I72" i="3"/>
  <c r="H72" i="3"/>
  <c r="G42" i="3"/>
  <c r="G86" i="3" s="1"/>
  <c r="I42" i="3"/>
  <c r="J14" i="1" s="1"/>
  <c r="H42" i="3"/>
  <c r="I14" i="1" s="1"/>
  <c r="E43" i="3"/>
  <c r="E42" i="3" s="1"/>
  <c r="F14" i="1" s="1"/>
  <c r="G12" i="1"/>
  <c r="G35" i="3"/>
  <c r="G34" i="3" s="1"/>
  <c r="H12" i="1" s="1"/>
  <c r="H35" i="3"/>
  <c r="H34" i="3" s="1"/>
  <c r="I12" i="1" s="1"/>
  <c r="I35" i="3"/>
  <c r="I34" i="3" s="1"/>
  <c r="J12" i="1" s="1"/>
  <c r="E35" i="3"/>
  <c r="E34" i="3" s="1"/>
  <c r="F12" i="1" s="1"/>
  <c r="G32" i="3"/>
  <c r="H32" i="3"/>
  <c r="I32" i="3"/>
  <c r="E32" i="3"/>
  <c r="G29" i="3"/>
  <c r="H29" i="3"/>
  <c r="I29" i="3"/>
  <c r="E29" i="3"/>
  <c r="G21" i="3"/>
  <c r="H21" i="3"/>
  <c r="I21" i="3"/>
  <c r="E21" i="3"/>
  <c r="G26" i="3"/>
  <c r="E26" i="3"/>
  <c r="H26" i="3"/>
  <c r="I26" i="3"/>
  <c r="G24" i="3"/>
  <c r="H24" i="3"/>
  <c r="I24" i="3"/>
  <c r="E24" i="3"/>
  <c r="H14" i="1" l="1"/>
  <c r="H13" i="1" s="1"/>
  <c r="G14" i="1"/>
  <c r="G13" i="1" s="1"/>
  <c r="J15" i="1"/>
  <c r="J13" i="1" s="1"/>
  <c r="I86" i="3"/>
  <c r="I15" i="1"/>
  <c r="I13" i="1" s="1"/>
  <c r="H86" i="3"/>
  <c r="E86" i="3"/>
  <c r="F13" i="1"/>
  <c r="H14" i="3"/>
  <c r="I14" i="3"/>
  <c r="G12" i="3"/>
  <c r="H12" i="3"/>
  <c r="I12" i="3"/>
  <c r="E12" i="3"/>
  <c r="I11" i="3" l="1"/>
  <c r="I37" i="3" s="1"/>
  <c r="H11" i="3"/>
  <c r="G14" i="3"/>
  <c r="G11" i="3" s="1"/>
  <c r="E11" i="3"/>
  <c r="J11" i="1" l="1"/>
  <c r="J10" i="1" s="1"/>
  <c r="J16" i="1" s="1"/>
  <c r="J32" i="1" s="1"/>
  <c r="E37" i="3"/>
  <c r="F10" i="1"/>
  <c r="F16" i="1" s="1"/>
  <c r="H37" i="3"/>
  <c r="I11" i="1"/>
  <c r="I10" i="1" s="1"/>
  <c r="I16" i="1" s="1"/>
  <c r="I32" i="1" s="1"/>
  <c r="H11" i="1"/>
  <c r="H10" i="1" s="1"/>
  <c r="H16" i="1" s="1"/>
  <c r="H32" i="1" s="1"/>
  <c r="G37" i="3"/>
  <c r="G11" i="1"/>
  <c r="G10" i="1" s="1"/>
  <c r="G16" i="1" s="1"/>
  <c r="G32" i="1" l="1"/>
  <c r="F32" i="1"/>
</calcChain>
</file>

<file path=xl/sharedStrings.xml><?xml version="1.0" encoding="utf-8"?>
<sst xmlns="http://schemas.openxmlformats.org/spreadsheetml/2006/main" count="762" uniqueCount="346">
  <si>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</si>
  <si>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</si>
  <si>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</si>
  <si>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</si>
  <si>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</si>
  <si>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</si>
  <si>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</si>
  <si>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</si>
  <si>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</si>
  <si>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</si>
  <si>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</si>
  <si>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</si>
  <si>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</si>
  <si>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</si>
  <si>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</si>
  <si>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</si>
  <si>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</si>
  <si>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</si>
  <si>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</si>
  <si>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</si>
  <si>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</si>
  <si>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</si>
  <si>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</si>
  <si>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</si>
  <si>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</si>
  <si>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</si>
  <si>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</si>
  <si>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</si>
  <si>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</si>
  <si>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</si>
  <si>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</si>
  <si>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</si>
  <si>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</si>
  <si>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</si>
  <si>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</si>
  <si>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</si>
  <si>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</si>
  <si>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</si>
  <si>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</si>
  <si>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</si>
  <si>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</si>
  <si>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</si>
  <si>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</si>
  <si>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</si>
  <si>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</si>
  <si>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</si>
  <si>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</si>
  <si>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</si>
  <si>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</si>
  <si>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GODINE***</t>
  </si>
  <si>
    <t>Rashodi za nabavu proizvedene dugotrajne imovine</t>
  </si>
  <si>
    <t>C) PRENESENI VIŠAK ILI PRENESENI MANJAK I VIŠEGODIŠNJI PLAN URAVNOTEŽENJA</t>
  </si>
  <si>
    <t>Prihodi od imovine</t>
  </si>
  <si>
    <t>Pomoći iz inozemstva  i od subjek. unutar općeg proračuna</t>
  </si>
  <si>
    <t>Sredstva učešća za pomoći</t>
  </si>
  <si>
    <t>Pomoći državnog proračuna</t>
  </si>
  <si>
    <t>Pomoći županijskog proračuna</t>
  </si>
  <si>
    <t>Pomoći gradskih proračuna</t>
  </si>
  <si>
    <t>Pomoći općinskih proračuna</t>
  </si>
  <si>
    <t>Ostale pomoći i darovnice</t>
  </si>
  <si>
    <t>Fondovi EU</t>
  </si>
  <si>
    <t>1 OPĆI PRIHODI I PRIMICI</t>
  </si>
  <si>
    <t>11 Opći prihodi i primici – „61“ „641“ „642“ „643“ „644“ „651“  „653“ „84 – nenamjenski“</t>
  </si>
  <si>
    <t>12 Sredstva učešća za pomoći -  „638“</t>
  </si>
  <si>
    <t>13 Sredstva učešća za zajmove – „847“-za povrat poreza</t>
  </si>
  <si>
    <t>14 Neutrošena sredstva za financiranje prenesenih EU aktivnosti i projekata te kapitalnih</t>
  </si>
  <si>
    <t>Projekata – NE PLANIRA SE, koristi se samo za prikaz u izvršenju proračuna</t>
  </si>
  <si>
    <t>3 VLASTITI PRIHODI</t>
  </si>
  <si>
    <t>4 PRIHODI ZA POSEBNE NAMJENE</t>
  </si>
  <si>
    <t>41 Ostali prihodi za posebne namjene „652“</t>
  </si>
  <si>
    <t>5 POMOĆI</t>
  </si>
  <si>
    <t>51 Pomoći državnog proračuna – „63311“, „63321“ „634“ „63622“</t>
  </si>
  <si>
    <t>52 Pomoći županijskog proračuna – „63312“, „63322“ „63623 – županija“</t>
  </si>
  <si>
    <t>53 Pomoći gradskih proračuna – „63313“, „63323“ „63623 – grad“</t>
  </si>
  <si>
    <t>54 Pomoći općinskih proračuna – „63314“  „63324“ „63623 – općina“</t>
  </si>
  <si>
    <t>55 Ostale pomoći i darovnice – „631“</t>
  </si>
  <si>
    <t>56 Fondovi EU – „632“</t>
  </si>
  <si>
    <t>561 Europski socijalni fond (ESF)</t>
  </si>
  <si>
    <t>562 Kohezijski fond (KF)</t>
  </si>
  <si>
    <t>563 Europski fond za regionalni razvoj (EFRR)</t>
  </si>
  <si>
    <t>564 Europski fond za pomorstvo i ribarstvo (EFPR)</t>
  </si>
  <si>
    <t>565 Europski poljoprivredni fond za ruralni razvoj (EPFRR)</t>
  </si>
  <si>
    <t>6 DONACIJE</t>
  </si>
  <si>
    <t>61 Donacije – „663“</t>
  </si>
  <si>
    <t>7 PRIHODI OD PRODAJE ILI ZAMJENE NEFINANCIJSKE IMOVINE I NAKNADE S NASLOVA OSIGURANJA</t>
  </si>
  <si>
    <t>71 prihodi od prodaje ili zamjene nefinancijske imovine i naknade s naslova osiguranja – „7..“</t>
  </si>
  <si>
    <t>8 NAMJENSKI PRIMICI</t>
  </si>
  <si>
    <t>81 Namjenski primici od zaduživanja - „84 – namjenski“ osim prihoda na izvoru 13</t>
  </si>
  <si>
    <t>Europski polj.fond za rur.raz. (EPFRR)</t>
  </si>
  <si>
    <t>Ostali prihodi za posebne namjene</t>
  </si>
  <si>
    <t>Prihodi od upravnih i adm.prist., prist.po posebn.propisima i naknada</t>
  </si>
  <si>
    <t>Europski fond za reg.raz. (EFRR)</t>
  </si>
  <si>
    <t>Prih.od prod.proizv.i pruž.usluga i prihodi od donacija</t>
  </si>
  <si>
    <t>Donacije</t>
  </si>
  <si>
    <t>Kazne, upravne mjere i ostali prihodi</t>
  </si>
  <si>
    <t>Prih.od prodaje ili zamjene nefin.im.i naknade snaslova osiguranja</t>
  </si>
  <si>
    <t>UKUPNO 6 + 7</t>
  </si>
  <si>
    <t>Financijski rashodi</t>
  </si>
  <si>
    <t>Subvencije</t>
  </si>
  <si>
    <t>Pomoći dane u inozemstvo i unutar općeg proračuna</t>
  </si>
  <si>
    <t>Naknade građanima i kućanstvima</t>
  </si>
  <si>
    <t>Ostali rashodi</t>
  </si>
  <si>
    <t>Pomoći od županijskog proračuna</t>
  </si>
  <si>
    <t>Pomoći od općinskih proračuna</t>
  </si>
  <si>
    <t>Rashodi za nabavu proizved. dugotrajne im.</t>
  </si>
  <si>
    <t>Dodatna ulaganja na nefin.imovini</t>
  </si>
  <si>
    <t xml:space="preserve">PRIHODI </t>
  </si>
  <si>
    <t xml:space="preserve">RASHODI </t>
  </si>
  <si>
    <t>Naziv primitka / izdatka</t>
  </si>
  <si>
    <t>Primici od prodaje udjela</t>
  </si>
  <si>
    <t>31 Vlastiti prihodi – „661“, "83"</t>
  </si>
  <si>
    <t>Sredstva učešća za zajmove</t>
  </si>
  <si>
    <t>EUR</t>
  </si>
  <si>
    <t>016 Opće javne usluge koje nisu drugdje svrstane</t>
  </si>
  <si>
    <t>018 Prijenosi općeg karaktera između različitih državnih razina</t>
  </si>
  <si>
    <t>03 Opće javne usluge</t>
  </si>
  <si>
    <t>032 Usluge protupožarne zaštite</t>
  </si>
  <si>
    <t>042 Opći ekonomski, trgovački i poslovi vezani uz rad</t>
  </si>
  <si>
    <t xml:space="preserve">045 Promet </t>
  </si>
  <si>
    <t>05 Zaštita okoliša</t>
  </si>
  <si>
    <t>052 Gospodarenje otpadnim vodama</t>
  </si>
  <si>
    <t>056 Poslovi i usluge zaštite okoliša koji nisu drugdje svrstani</t>
  </si>
  <si>
    <t>06 Usluge unapijeđenja stanovanja i zajednice</t>
  </si>
  <si>
    <t>062 Razvoj zajednice</t>
  </si>
  <si>
    <t>063 Oskrba vodom</t>
  </si>
  <si>
    <t>064 Ulična rasvjeta</t>
  </si>
  <si>
    <t>066 Rashodi vezani za stanovanje i kom. Pogodnosti koji nisu drugdje svrstani</t>
  </si>
  <si>
    <t xml:space="preserve">07 Zdravstvo </t>
  </si>
  <si>
    <t>076 Poslovi i usluge zdravstva koji nisu drugdje svrstani</t>
  </si>
  <si>
    <t>08 Rekreacija, kultura i religija</t>
  </si>
  <si>
    <t>081 Službe rekreacije i sporta</t>
  </si>
  <si>
    <t>082 Službe kulture</t>
  </si>
  <si>
    <t>083 Službe emitiranja i izdavanja</t>
  </si>
  <si>
    <t>086 Rashodi za rekreaciju, kulturu i religijukoji nisu drugdje svrstani</t>
  </si>
  <si>
    <t>09 Obrazovanje</t>
  </si>
  <si>
    <t>091 Predškolsko i osnovno obrazovanje</t>
  </si>
  <si>
    <t>092 Srednjoškolsko obrazovanje</t>
  </si>
  <si>
    <t>095 Obrazovanje koje se ne može definirati po stupnju</t>
  </si>
  <si>
    <t>10 Socijalna zaštita</t>
  </si>
  <si>
    <t>104 Obitelj i djeca</t>
  </si>
  <si>
    <t>107 Socijalne pomoći stanovništvu koje nije obuhvaćeno redovnim socijalnim programom</t>
  </si>
  <si>
    <t>109 Aktivnosti socijalne zaštite koje nisu drugdje svrstane</t>
  </si>
  <si>
    <t>RAZDJEL 001</t>
  </si>
  <si>
    <t>JEDINSTVENI UPRAVNI ODJEL</t>
  </si>
  <si>
    <t>Članak 1.</t>
  </si>
  <si>
    <t>Članak 2.</t>
  </si>
  <si>
    <t>Članak 3.</t>
  </si>
  <si>
    <t>III. ZAVRŠNE ODREDBE</t>
  </si>
  <si>
    <t>Članak 4.</t>
  </si>
  <si>
    <t>Predsjednik OV:
Željko Klarić</t>
  </si>
  <si>
    <t>Željko Klarić</t>
  </si>
  <si>
    <t>GLAVA 00101</t>
  </si>
  <si>
    <t>POSLOVI ODJELA</t>
  </si>
  <si>
    <t>PROGRAM 01</t>
  </si>
  <si>
    <t>Aktivnost A1</t>
  </si>
  <si>
    <t>Izvor financiranja 11</t>
  </si>
  <si>
    <t>Opći prihodi i primitci</t>
  </si>
  <si>
    <t>Izvor financiranja 31</t>
  </si>
  <si>
    <t>Vlastiti izvori</t>
  </si>
  <si>
    <t>Izvor financiranja 51</t>
  </si>
  <si>
    <t>Pomoći</t>
  </si>
  <si>
    <t>Kapitalni projekt K1</t>
  </si>
  <si>
    <t>GLAVA 00102</t>
  </si>
  <si>
    <t>JAVNE USTANOVE ŠKOLSTVA</t>
  </si>
  <si>
    <t>Administracija i upravljanje</t>
  </si>
  <si>
    <t>Nabava nef.imovine za redovan rad</t>
  </si>
  <si>
    <t>Redovna djelatnost</t>
  </si>
  <si>
    <t>Program predškolskog odgoja- korisnik Dječji vrtić NG</t>
  </si>
  <si>
    <t>Pomoći unutar općeg proračuna</t>
  </si>
  <si>
    <t>Sufinanciranje rada vrtića za grupu djece Općine GB</t>
  </si>
  <si>
    <t>PROGRAM 02</t>
  </si>
  <si>
    <t>Javne potrebe iznad standarda u školstvu</t>
  </si>
  <si>
    <t>Aktivnost A2</t>
  </si>
  <si>
    <t>Poticanje rada školskih ustanova na području općine</t>
  </si>
  <si>
    <t>Ostali rashodi - tekuće i kapit.don.</t>
  </si>
  <si>
    <t>Aktivnost A3</t>
  </si>
  <si>
    <t>Jednokratne pomoći studentima</t>
  </si>
  <si>
    <t>GLAVA 00103</t>
  </si>
  <si>
    <t>PROGRAMSKA DJELATNOST KULTURE</t>
  </si>
  <si>
    <t>Kulturne manifestacije i udruge u kulturi</t>
  </si>
  <si>
    <t>Kulturne manifestacije</t>
  </si>
  <si>
    <t>Udruge građana u području kulture</t>
  </si>
  <si>
    <t>Ostali rashodi - tekuće.don.</t>
  </si>
  <si>
    <t>Djelatnost Narodne knjižnice i čitaonuice "Grigor Vitez" G.B.</t>
  </si>
  <si>
    <t xml:space="preserve">Administrativno i stručno osoblje </t>
  </si>
  <si>
    <t>Nabava uredske opreme i namještaja u knjižnici</t>
  </si>
  <si>
    <t>Rashodi za nab. nef. im.</t>
  </si>
  <si>
    <t>Kapitalni projekt K2</t>
  </si>
  <si>
    <t>Nabava knjižne građe u knjižnici</t>
  </si>
  <si>
    <t>Kapitalni projekt K3</t>
  </si>
  <si>
    <t>Nabava nematerijalne imovine u knjižnici</t>
  </si>
  <si>
    <t>PROGRAM 03</t>
  </si>
  <si>
    <t>Religiozne potrebe građana</t>
  </si>
  <si>
    <t>Kapitalne pomoći za izgradnju, obnovu i održavanje sakralnih objekata</t>
  </si>
  <si>
    <t>Ostali rashodi - tek. i kap. don.</t>
  </si>
  <si>
    <t>PROGRAM 04</t>
  </si>
  <si>
    <t>Zaštita povjesnih znamenitosti</t>
  </si>
  <si>
    <t>Arheološka iskapanja na Utvrdi Ivanovaca "Bedem"</t>
  </si>
  <si>
    <t>Rashodi za nab.neproizv.dugotr.imov.</t>
  </si>
  <si>
    <t>Rashodi za nab.proizv.dugotr.imov.</t>
  </si>
  <si>
    <t>GLAVA 00104</t>
  </si>
  <si>
    <t>PROGRAMSKA DJELATNOST SPORTA</t>
  </si>
  <si>
    <t>Doprinos stvaranju uvjeta za rekreaciju i sport</t>
  </si>
  <si>
    <t>Donacije udrugama u sportu</t>
  </si>
  <si>
    <t>Sportske manifestacije pod pokroviteljstvom općine</t>
  </si>
  <si>
    <t>GLAVA 00105</t>
  </si>
  <si>
    <t>JAVNE POTREBE I USLUGE U ZDRAVSTVU</t>
  </si>
  <si>
    <t>Preventiva i pomoći zdravstvenim organizacijama</t>
  </si>
  <si>
    <t>Deratizacija, dezinsekcija i zdravstvene usluge (analiza vode..)</t>
  </si>
  <si>
    <t xml:space="preserve">Kapitalne pomoći zdravstvenim organizacijama </t>
  </si>
  <si>
    <t>Ostali rashodi - kapitalne don.</t>
  </si>
  <si>
    <t>GLAVA 00106</t>
  </si>
  <si>
    <t>PROGRAMSKA DJELATNOST SOCIJALNE SKRBI</t>
  </si>
  <si>
    <t>Program socijalne skrbi i novčanih pomoći</t>
  </si>
  <si>
    <t>Pomoći obiteljima i kućanstvima</t>
  </si>
  <si>
    <t>Poticajne mjere demografske obnove</t>
  </si>
  <si>
    <t>Pomoći za novorođenče</t>
  </si>
  <si>
    <t>Pomoći u rješavanju prve stambene nekretnine mladih obitelji</t>
  </si>
  <si>
    <t>Humanitarna skrb kroz udruge i druge organizacije</t>
  </si>
  <si>
    <t>Humanitarna djelatnost Crvenog križa</t>
  </si>
  <si>
    <t>Ostali rashodi - tekuće don.</t>
  </si>
  <si>
    <t>Poticanje rada udruge umirovljenika</t>
  </si>
  <si>
    <t>Poticanje rada ostalih udruga</t>
  </si>
  <si>
    <t>GLAVA 00107</t>
  </si>
  <si>
    <t>PRORAČUN I FINANCIJE</t>
  </si>
  <si>
    <t>Upravljanje javnim financijama</t>
  </si>
  <si>
    <t>Otplata glavnice primeljenih zajmova</t>
  </si>
  <si>
    <t>Izdaci za financijsku imov.i otpl.zaj.</t>
  </si>
  <si>
    <t>GLAVA 00108</t>
  </si>
  <si>
    <t>VATROGASTVO, ZAŠTITA I SPAŠAVANJE</t>
  </si>
  <si>
    <t>Zaštita i spašavanje od požara i drugih nepogoda</t>
  </si>
  <si>
    <t>Vatrogastvo i Civilna zaštita</t>
  </si>
  <si>
    <t>Materijalni rashodi - Civilna zaštita</t>
  </si>
  <si>
    <t>Rashodi za nefinancijsku imovinu</t>
  </si>
  <si>
    <t>GLAVA 00109</t>
  </si>
  <si>
    <t>RAZVOJ GOSPODARSTVA</t>
  </si>
  <si>
    <t>Poticanje razvoja gospodarstva</t>
  </si>
  <si>
    <t>Ulaganja u Poduzetničku zonu</t>
  </si>
  <si>
    <t>GLAVA 00110</t>
  </si>
  <si>
    <t xml:space="preserve">ODRŽAVANJE KOMUNALNE INFRASTRUKTURE </t>
  </si>
  <si>
    <t>Redovna djelatnost vlastitog Komunalnog pogona</t>
  </si>
  <si>
    <t xml:space="preserve">Administrativno, tehničko i stručno osoblje </t>
  </si>
  <si>
    <t>Zajednička služba komunalnog redarstva</t>
  </si>
  <si>
    <t>Izvor financiranja 12</t>
  </si>
  <si>
    <t xml:space="preserve">Rashodi za nab.proizv.dugotr.imov. </t>
  </si>
  <si>
    <t>Izvor financiranja 41</t>
  </si>
  <si>
    <t>Tehničko osoblje na održavanju</t>
  </si>
  <si>
    <t>Održavanje objekata i uređaja komunalne infrastrukture</t>
  </si>
  <si>
    <t>Održavanje i uređenje groblja, mrtvačnica</t>
  </si>
  <si>
    <t>Održavanje nerazvrstanih cesta</t>
  </si>
  <si>
    <t>Održavanje vodocrpilišta</t>
  </si>
  <si>
    <t>Aktivnost A4</t>
  </si>
  <si>
    <t>Održavanje sistema odvodnje otpadnih voda</t>
  </si>
  <si>
    <t>Aktivnost A5</t>
  </si>
  <si>
    <t>Održavanje ostalih javnih površina-igrališta, parkirališta, spomenici</t>
  </si>
  <si>
    <t>Aktivnost A6</t>
  </si>
  <si>
    <t>Održavanje objekata i uređaja javne rasvjete</t>
  </si>
  <si>
    <t>Dodatna ulaganja na j.r.</t>
  </si>
  <si>
    <t xml:space="preserve">GRADNJA KOMUNALNE INFRASTRUKTURE </t>
  </si>
  <si>
    <t>Izgradnja prometne infrastrukture</t>
  </si>
  <si>
    <t>Rekonstrukcija i izgradnja cesta i nogostupa</t>
  </si>
  <si>
    <t>Digitalizacija - uvođenje "pametnih" rješenja</t>
  </si>
  <si>
    <t>Kupnja zemljišta za poboljšanje uvjeta života</t>
  </si>
  <si>
    <t>Kupnja zemljišta</t>
  </si>
  <si>
    <t xml:space="preserve">Rashodi za nab.neproizv.dugotr.imov. </t>
  </si>
  <si>
    <t>Unaprjeđenje ostale komunalne infrastrukture</t>
  </si>
  <si>
    <t>Gradnja i rekonstrukcija ostale kom.infrastrukture</t>
  </si>
  <si>
    <t>GLAVA 00111</t>
  </si>
  <si>
    <t>Izvor financiranja 71</t>
  </si>
  <si>
    <t>Izvor financiranja 52</t>
  </si>
  <si>
    <t>Izvor financiranja 54</t>
  </si>
  <si>
    <t>Prihodi od prodaje ili zamjene nef.im.</t>
  </si>
  <si>
    <t>GLAVA 00112</t>
  </si>
  <si>
    <t>KORIŠTENJE OBNOVLJIVIH IZVORA ENERGIJE</t>
  </si>
  <si>
    <t>Izgradnja infrastrukture koja omogućuje korištenje obnovljive izvore energije</t>
  </si>
  <si>
    <t>UKUPNO 3+4</t>
  </si>
  <si>
    <t>RAZDJEL 002</t>
  </si>
  <si>
    <t>NAČELNIK</t>
  </si>
  <si>
    <t>GLAVA 00201</t>
  </si>
  <si>
    <t>IZVRŠNO TIJELO OPĆINE</t>
  </si>
  <si>
    <t>Upravljanje općinom i donošenje akata i mjera iz djelokruga izvršnih tijela</t>
  </si>
  <si>
    <t>RAZDJEL 003</t>
  </si>
  <si>
    <t>PREDSTAVNIČKO TIJELO OPĆINE</t>
  </si>
  <si>
    <t>Donošenje akata i mjera iz djelokruga izvršnih tijela</t>
  </si>
  <si>
    <t>Predstavničko tijelo</t>
  </si>
  <si>
    <t>Materijalni rashodi - vjećničke naknade</t>
  </si>
  <si>
    <t>Tekuća zaliha proračuna</t>
  </si>
  <si>
    <t>Obilježavanje Dana općine</t>
  </si>
  <si>
    <t>Sjećanja na Domovinski rat</t>
  </si>
  <si>
    <t>Ostali rashodi - tekuće dotacije UDVDR</t>
  </si>
  <si>
    <t>GLAVA 00301</t>
  </si>
  <si>
    <t>Informiranje građana</t>
  </si>
  <si>
    <t>Informiranje putem radija</t>
  </si>
  <si>
    <t>Ostali rashodi - tekuće dotacije Radio Bljesak</t>
  </si>
  <si>
    <t>Program političkih stranaka</t>
  </si>
  <si>
    <t>Osnovne funkcije političkih stranaka i izbori</t>
  </si>
  <si>
    <t>Rad nacionalnih manjina i zajednica</t>
  </si>
  <si>
    <t>Aktivnosti vjeća nacionalnih manjina</t>
  </si>
  <si>
    <t>PROGRAM 05</t>
  </si>
  <si>
    <t>Održavanje društvenih domova i manifestacije inicijativa građana</t>
  </si>
  <si>
    <t>Investicije u gradnju u rekonstrukciju društvenih domova</t>
  </si>
  <si>
    <t>OPĆINSKO VIJEĆE</t>
  </si>
  <si>
    <t>Ostali rashodi - tekuće don.DVD-u i PP Okučani</t>
  </si>
  <si>
    <t>Pomoći obiteljima za predškolsko, osnovnoškolsko i srednjoškolsko obrazovanje</t>
  </si>
  <si>
    <t>Rashodi za nab.proizv.dugotr.imov. - Uređenje privremenog vatrogasnog spremišta</t>
  </si>
  <si>
    <t>Opremanje i sitni inventar vlastitog Komunalnog pogona (oprema i sitni inventar)</t>
  </si>
  <si>
    <t>Program javnih radova na održavanju komunalne infrastrukture</t>
  </si>
  <si>
    <t>PROGRAM 06</t>
  </si>
  <si>
    <t>Održavanje društvenih domova</t>
  </si>
  <si>
    <t>Zgrade društvene namjene</t>
  </si>
  <si>
    <t>Pametna općina</t>
  </si>
  <si>
    <t>Izvor financiranja 61</t>
  </si>
  <si>
    <t>Subvencioniranje novih mikropoduzetnika i OPG-a</t>
  </si>
  <si>
    <t xml:space="preserve">Rashodi za nab.proizv.dugotr.imov. - SPOMENIK U RATKOVCU </t>
  </si>
  <si>
    <t xml:space="preserve">Rashodi za dugotr.imov. </t>
  </si>
  <si>
    <t>Izvor financiranja 56</t>
  </si>
  <si>
    <t>Postavljanje 5 fotonaponskih elektrana</t>
  </si>
  <si>
    <t>Betoniranje staza po groblju GB</t>
  </si>
  <si>
    <t>Materijalni rashodi - izmještanje dalekovoda</t>
  </si>
  <si>
    <t>Rashodi za nab.proizv.dugotr.imov. - Gradnja novoga vatrogasnog doma s garažama</t>
  </si>
  <si>
    <t xml:space="preserve">                Prihodi i rashodi te primici i izdaci po ekonomskoj i funkcijskoj klasifikaciji utvrđuju se u Računu prihoda i rashoda i Računu financiranja u Proračunu za 2025. i projekcijama za 2026. i 2027. godinu, kako slijedi:</t>
  </si>
  <si>
    <t>Projekcija proračuna
za 2026. - EUR</t>
  </si>
  <si>
    <t>Projekcija proračuna
za 2027. -EUR</t>
  </si>
  <si>
    <t xml:space="preserve">Izvršenje 2023. </t>
  </si>
  <si>
    <t xml:space="preserve">Plan 2024. </t>
  </si>
  <si>
    <t>Proračun za 2025. - EUR</t>
  </si>
  <si>
    <t>Izvršenje 2023.</t>
  </si>
  <si>
    <t xml:space="preserve">Proračun za 2025. </t>
  </si>
  <si>
    <t>Klasa: 400-05/24-01/01
Urbroj: 2178-22-03/1-24-1
Gornji Bogićevci, 19. prosinca 2024.godine</t>
  </si>
  <si>
    <t xml:space="preserve">                 Ovaj Proračun objavit će se u »Službenom glasniku općine Gornji Bogićevci«, a stupa na snagu 1. siječnja 2025. godine.</t>
  </si>
  <si>
    <t>Sufinanciranje izgradnje vodnih objekata javnim trg. Društvima</t>
  </si>
  <si>
    <t>UKPNO RASHODI:</t>
  </si>
  <si>
    <t>Projekcija proračuna
za 2027. - EUR</t>
  </si>
  <si>
    <t>Plan proračuna za 2025.- EUR</t>
  </si>
  <si>
    <t>Plan proračuna za 2024.- EUR</t>
  </si>
  <si>
    <t>Plan proračuna  za 2023. - EUR</t>
  </si>
  <si>
    <t xml:space="preserve">                 Rashodi poslovanja i rashodi za nabavu nefinancijske imovine u Proračunu u ukupnoj svoti od 2.804.189,00 eura za 2025. godinu i izdaci za financijsku imovinu i otplate zajmova od 147.000 eura za 2025. godinu raspoređuju se po korisnicima i programima u Posebnom dijelu Proračuna, kako slijedi:</t>
  </si>
  <si>
    <t>Proračun za 2025.</t>
  </si>
  <si>
    <t>Projekcija proračuna
za 2026.</t>
  </si>
  <si>
    <t>Projekcija proračuna
za 2027.</t>
  </si>
  <si>
    <t>Plan 2024.</t>
  </si>
  <si>
    <t>Plan 2023.</t>
  </si>
  <si>
    <t xml:space="preserve">Projekcija proračuna
za 2026. </t>
  </si>
  <si>
    <t xml:space="preserve">                Proračun općine Gornji Bogićevci za 2025. godinu (dalje u tekstu: Proračun) i projekcije za 2026. i 2027. godinu sastoji se od:</t>
  </si>
  <si>
    <t>PRORAČUN OPĆINE GORNJI BOGIĆEVCI ZA 2025. I PROJEKCIJA ZA 2026. I 2027. GODINU</t>
  </si>
  <si>
    <t>PRORAČUN OPĆINE GORNJI BOGIĆEVCI ZA 2025. GODINU I PROJEKCIJE ZA
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</si>
</sst>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el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1" fillId="0" borderId="0"/>
    <xf numFmtId="0" fontId="32" fillId="0" borderId="0"/>
  </cellStyleXfs>
  <cellXfs count="2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0" fillId="0" borderId="0" xfId="0" applyNumberFormat="1"/>
    <xf numFmtId="0" fontId="17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 wrapText="1"/>
    </xf>
    <xf numFmtId="4" fontId="17" fillId="2" borderId="3" xfId="0" quotePrefix="1" applyNumberFormat="1" applyFont="1" applyFill="1" applyBorder="1" applyAlignment="1">
      <alignment horizontal="right" vertical="center"/>
    </xf>
    <xf numFmtId="0" fontId="18" fillId="0" borderId="1" xfId="0" quotePrefix="1" applyFont="1" applyBorder="1" applyAlignment="1">
      <alignment horizontal="left" wrapText="1"/>
    </xf>
    <xf numFmtId="0" fontId="18" fillId="0" borderId="2" xfId="0" quotePrefix="1" applyFont="1" applyBorder="1" applyAlignment="1">
      <alignment horizontal="left" wrapText="1"/>
    </xf>
    <xf numFmtId="0" fontId="18" fillId="0" borderId="2" xfId="0" quotePrefix="1" applyFont="1" applyBorder="1" applyAlignment="1">
      <alignment horizontal="center" wrapText="1"/>
    </xf>
    <xf numFmtId="0" fontId="18" fillId="0" borderId="2" xfId="0" quotePrefix="1" applyFont="1" applyBorder="1" applyAlignment="1">
      <alignment horizontal="left"/>
    </xf>
    <xf numFmtId="0" fontId="18" fillId="2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0" xfId="0" quotePrefix="1" applyFont="1" applyAlignment="1">
      <alignment horizontal="left" wrapText="1"/>
    </xf>
    <xf numFmtId="0" fontId="20" fillId="0" borderId="0" xfId="0" applyFont="1" applyAlignment="1">
      <alignment wrapText="1"/>
    </xf>
    <xf numFmtId="3" fontId="18" fillId="0" borderId="0" xfId="0" applyNumberFormat="1" applyFont="1" applyAlignment="1">
      <alignment horizontal="right"/>
    </xf>
    <xf numFmtId="4" fontId="18" fillId="3" borderId="3" xfId="0" applyNumberFormat="1" applyFont="1" applyFill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4" fontId="18" fillId="3" borderId="3" xfId="0" applyNumberFormat="1" applyFont="1" applyFill="1" applyBorder="1" applyAlignment="1">
      <alignment horizontal="right" wrapText="1"/>
    </xf>
    <xf numFmtId="4" fontId="18" fillId="4" borderId="1" xfId="0" quotePrefix="1" applyNumberFormat="1" applyFont="1" applyFill="1" applyBorder="1" applyAlignment="1">
      <alignment horizontal="right"/>
    </xf>
    <xf numFmtId="4" fontId="18" fillId="4" borderId="3" xfId="0" applyNumberFormat="1" applyFont="1" applyFill="1" applyBorder="1" applyAlignment="1">
      <alignment horizontal="right" wrapText="1"/>
    </xf>
    <xf numFmtId="4" fontId="18" fillId="3" borderId="1" xfId="0" quotePrefix="1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8" fillId="2" borderId="4" xfId="0" quotePrefix="1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17" fillId="2" borderId="4" xfId="0" quotePrefix="1" applyNumberFormat="1" applyFont="1" applyFill="1" applyBorder="1" applyAlignment="1">
      <alignment horizontal="right" vertical="center"/>
    </xf>
    <xf numFmtId="0" fontId="0" fillId="0" borderId="3" xfId="0" applyBorder="1"/>
    <xf numFmtId="0" fontId="22" fillId="0" borderId="3" xfId="0" applyFont="1" applyBorder="1"/>
    <xf numFmtId="0" fontId="22" fillId="0" borderId="3" xfId="0" applyFont="1" applyBorder="1" applyAlignment="1">
      <alignment wrapText="1"/>
    </xf>
    <xf numFmtId="0" fontId="23" fillId="0" borderId="3" xfId="0" applyFont="1" applyBorder="1"/>
    <xf numFmtId="4" fontId="22" fillId="0" borderId="3" xfId="0" applyNumberFormat="1" applyFont="1" applyBorder="1"/>
    <xf numFmtId="4" fontId="23" fillId="0" borderId="3" xfId="0" applyNumberFormat="1" applyFont="1" applyBorder="1"/>
    <xf numFmtId="0" fontId="24" fillId="4" borderId="3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vertical="center" wrapText="1"/>
    </xf>
    <xf numFmtId="4" fontId="24" fillId="4" borderId="3" xfId="0" applyNumberFormat="1" applyFont="1" applyFill="1" applyBorder="1" applyAlignment="1">
      <alignment horizontal="righ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" fontId="24" fillId="4" borderId="4" xfId="0" applyNumberFormat="1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4" fontId="16" fillId="2" borderId="4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4" fontId="25" fillId="0" borderId="3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3" fontId="14" fillId="0" borderId="0" xfId="0" applyNumberFormat="1" applyFont="1"/>
    <xf numFmtId="3" fontId="23" fillId="0" borderId="0" xfId="0" applyNumberFormat="1" applyFont="1"/>
    <xf numFmtId="3" fontId="0" fillId="0" borderId="0" xfId="0" applyNumberFormat="1"/>
    <xf numFmtId="4" fontId="0" fillId="0" borderId="3" xfId="0" applyNumberFormat="1" applyBorder="1"/>
    <xf numFmtId="0" fontId="5" fillId="0" borderId="0" xfId="0" applyFont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29" fillId="2" borderId="3" xfId="0" quotePrefix="1" applyFont="1" applyFill="1" applyBorder="1" applyAlignment="1">
      <alignment horizontal="left" vertical="center" wrapText="1"/>
    </xf>
    <xf numFmtId="3" fontId="30" fillId="2" borderId="4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horizontal="right"/>
    </xf>
    <xf numFmtId="4" fontId="3" fillId="0" borderId="0" xfId="0" applyNumberFormat="1" applyFont="1"/>
    <xf numFmtId="4" fontId="3" fillId="2" borderId="0" xfId="0" applyNumberFormat="1" applyFont="1" applyFill="1" applyAlignment="1">
      <alignment horizontal="right" vertical="center"/>
    </xf>
    <xf numFmtId="4" fontId="1" fillId="0" borderId="0" xfId="0" applyNumberFormat="1" applyFont="1"/>
    <xf numFmtId="0" fontId="31" fillId="0" borderId="0" xfId="1"/>
    <xf numFmtId="0" fontId="32" fillId="0" borderId="0" xfId="2"/>
    <xf numFmtId="3" fontId="3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right" vertical="center" wrapText="1" indent="1"/>
    </xf>
    <xf numFmtId="3" fontId="3" fillId="2" borderId="3" xfId="2" applyNumberFormat="1" applyFont="1" applyFill="1" applyBorder="1" applyAlignment="1">
      <alignment horizontal="right" wrapText="1"/>
    </xf>
    <xf numFmtId="3" fontId="3" fillId="2" borderId="3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vertical="center" wrapText="1"/>
    </xf>
    <xf numFmtId="3" fontId="3" fillId="2" borderId="4" xfId="2" applyNumberFormat="1" applyFont="1" applyFill="1" applyBorder="1" applyAlignment="1">
      <alignment horizontal="right"/>
    </xf>
    <xf numFmtId="3" fontId="3" fillId="2" borderId="4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/>
    </xf>
    <xf numFmtId="3" fontId="6" fillId="8" borderId="4" xfId="2" applyNumberFormat="1" applyFont="1" applyFill="1" applyBorder="1" applyAlignment="1">
      <alignment horizontal="right"/>
    </xf>
    <xf numFmtId="3" fontId="6" fillId="8" borderId="4" xfId="1" applyNumberFormat="1" applyFont="1" applyFill="1" applyBorder="1" applyAlignment="1">
      <alignment horizontal="right"/>
    </xf>
    <xf numFmtId="0" fontId="6" fillId="8" borderId="4" xfId="1" applyFont="1" applyFill="1" applyBorder="1" applyAlignment="1">
      <alignment horizontal="left" vertical="center" wrapText="1"/>
    </xf>
    <xf numFmtId="3" fontId="6" fillId="6" borderId="4" xfId="2" applyNumberFormat="1" applyFont="1" applyFill="1" applyBorder="1" applyAlignment="1">
      <alignment horizontal="right"/>
    </xf>
    <xf numFmtId="3" fontId="6" fillId="6" borderId="4" xfId="1" applyNumberFormat="1" applyFont="1" applyFill="1" applyBorder="1" applyAlignment="1">
      <alignment horizontal="right"/>
    </xf>
    <xf numFmtId="0" fontId="6" fillId="6" borderId="4" xfId="1" applyFont="1" applyFill="1" applyBorder="1" applyAlignment="1">
      <alignment horizontal="left" vertical="center" wrapText="1"/>
    </xf>
    <xf numFmtId="3" fontId="3" fillId="2" borderId="4" xfId="1" applyNumberFormat="1" applyFont="1" applyFill="1" applyBorder="1" applyAlignment="1">
      <alignment horizontal="right" vertical="center"/>
    </xf>
    <xf numFmtId="3" fontId="3" fillId="2" borderId="3" xfId="2" applyNumberFormat="1" applyFont="1" applyFill="1" applyBorder="1" applyAlignment="1">
      <alignment horizontal="right"/>
    </xf>
    <xf numFmtId="3" fontId="6" fillId="7" borderId="4" xfId="2" applyNumberFormat="1" applyFont="1" applyFill="1" applyBorder="1" applyAlignment="1">
      <alignment horizontal="right"/>
    </xf>
    <xf numFmtId="3" fontId="6" fillId="7" borderId="4" xfId="1" applyNumberFormat="1" applyFont="1" applyFill="1" applyBorder="1" applyAlignment="1">
      <alignment horizontal="right"/>
    </xf>
    <xf numFmtId="0" fontId="6" fillId="7" borderId="4" xfId="1" applyFont="1" applyFill="1" applyBorder="1" applyAlignment="1">
      <alignment horizontal="left" vertical="center" wrapText="1"/>
    </xf>
    <xf numFmtId="3" fontId="6" fillId="5" borderId="4" xfId="2" applyNumberFormat="1" applyFont="1" applyFill="1" applyBorder="1" applyAlignment="1">
      <alignment horizontal="right"/>
    </xf>
    <xf numFmtId="3" fontId="6" fillId="5" borderId="4" xfId="1" applyNumberFormat="1" applyFont="1" applyFill="1" applyBorder="1" applyAlignment="1">
      <alignment horizontal="right"/>
    </xf>
    <xf numFmtId="0" fontId="6" fillId="5" borderId="4" xfId="1" applyFont="1" applyFill="1" applyBorder="1" applyAlignment="1">
      <alignment horizontal="left" vertical="center" wrapText="1"/>
    </xf>
    <xf numFmtId="3" fontId="3" fillId="2" borderId="4" xfId="2" applyNumberFormat="1" applyFont="1" applyFill="1" applyBorder="1" applyAlignment="1">
      <alignment horizontal="right" wrapText="1"/>
    </xf>
    <xf numFmtId="3" fontId="31" fillId="0" borderId="0" xfId="1" applyNumberFormat="1"/>
    <xf numFmtId="4" fontId="3" fillId="2" borderId="4" xfId="1" applyNumberFormat="1" applyFont="1" applyFill="1" applyBorder="1" applyAlignment="1">
      <alignment horizontal="right"/>
    </xf>
    <xf numFmtId="4" fontId="6" fillId="8" borderId="4" xfId="1" applyNumberFormat="1" applyFont="1" applyFill="1" applyBorder="1" applyAlignment="1">
      <alignment horizontal="right"/>
    </xf>
    <xf numFmtId="0" fontId="1" fillId="0" borderId="0" xfId="1" applyFont="1"/>
    <xf numFmtId="2" fontId="31" fillId="0" borderId="0" xfId="1" applyNumberFormat="1"/>
    <xf numFmtId="3" fontId="6" fillId="8" borderId="4" xfId="2" applyNumberFormat="1" applyFont="1" applyFill="1" applyBorder="1" applyAlignment="1">
      <alignment horizontal="right" vertical="center" wrapText="1"/>
    </xf>
    <xf numFmtId="3" fontId="6" fillId="8" borderId="4" xfId="1" applyNumberFormat="1" applyFont="1" applyFill="1" applyBorder="1" applyAlignment="1">
      <alignment horizontal="right" vertical="center" wrapText="1"/>
    </xf>
    <xf numFmtId="3" fontId="6" fillId="6" borderId="4" xfId="2" applyNumberFormat="1" applyFont="1" applyFill="1" applyBorder="1" applyAlignment="1">
      <alignment horizontal="right" vertical="center" wrapText="1"/>
    </xf>
    <xf numFmtId="3" fontId="6" fillId="6" borderId="4" xfId="1" applyNumberFormat="1" applyFont="1" applyFill="1" applyBorder="1" applyAlignment="1">
      <alignment horizontal="right" vertical="center" wrapText="1"/>
    </xf>
    <xf numFmtId="3" fontId="32" fillId="0" borderId="3" xfId="2" applyNumberFormat="1" applyBorder="1"/>
    <xf numFmtId="3" fontId="6" fillId="4" borderId="4" xfId="2" applyNumberFormat="1" applyFont="1" applyFill="1" applyBorder="1" applyAlignment="1">
      <alignment horizontal="center" vertical="center" wrapText="1"/>
    </xf>
    <xf numFmtId="3" fontId="6" fillId="4" borderId="4" xfId="1" applyNumberFormat="1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19" fillId="0" borderId="1" xfId="0" quotePrefix="1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3" borderId="1" xfId="0" quotePrefix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1" applyFont="1" applyAlignment="1">
      <alignment horizontal="left" wrapText="1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" wrapText="1"/>
    </xf>
    <xf numFmtId="0" fontId="21" fillId="0" borderId="0" xfId="1" applyFont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6" fillId="6" borderId="4" xfId="1" applyFont="1" applyFill="1" applyBorder="1" applyAlignment="1">
      <alignment horizontal="left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6" fillId="8" borderId="2" xfId="1" applyFont="1" applyFill="1" applyBorder="1" applyAlignment="1">
      <alignment horizontal="left" vertical="center" wrapText="1"/>
    </xf>
    <xf numFmtId="0" fontId="6" fillId="8" borderId="4" xfId="1" applyFont="1" applyFill="1" applyBorder="1" applyAlignment="1">
      <alignment horizontal="left" vertical="center" wrapText="1"/>
    </xf>
    <xf numFmtId="0" fontId="27" fillId="0" borderId="0" xfId="1" applyFont="1" applyAlignment="1">
      <alignment horizontal="center" wrapText="1"/>
    </xf>
    <xf numFmtId="0" fontId="28" fillId="0" borderId="0" xfId="1" applyFont="1" applyAlignment="1">
      <alignment horizontal="left" wrapText="1"/>
    </xf>
    <xf numFmtId="0" fontId="31" fillId="0" borderId="0" xfId="1"/>
    <xf numFmtId="0" fontId="6" fillId="5" borderId="1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7" borderId="2" xfId="1" applyFont="1" applyFill="1" applyBorder="1" applyAlignment="1">
      <alignment horizontal="left" vertical="center" wrapText="1"/>
    </xf>
    <xf numFmtId="0" fontId="6" fillId="7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right" vertical="center" wrapText="1" indent="1"/>
    </xf>
    <xf numFmtId="0" fontId="3" fillId="2" borderId="2" xfId="1" applyFont="1" applyFill="1" applyBorder="1" applyAlignment="1">
      <alignment horizontal="right" vertical="center" wrapText="1" indent="1"/>
    </xf>
    <xf numFmtId="0" fontId="3" fillId="2" borderId="4" xfId="1" applyFont="1" applyFill="1" applyBorder="1" applyAlignment="1">
      <alignment horizontal="right" vertical="center" wrapText="1" indent="1"/>
    </xf>
    <xf numFmtId="0" fontId="3" fillId="2" borderId="1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6" fillId="0" borderId="0" xfId="1" applyFont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31" fillId="0" borderId="2" xfId="1" applyBorder="1" applyAlignment="1">
      <alignment horizontal="center" vertical="center" wrapText="1"/>
    </xf>
    <xf numFmtId="0" fontId="31" fillId="0" borderId="4" xfId="1" applyBorder="1" applyAlignment="1">
      <alignment horizontal="center" vertical="center" wrapText="1"/>
    </xf>
    <xf numFmtId="2" fontId="30" fillId="2" borderId="3" xfId="0" applyNumberFormat="1" applyFont="1" applyFill="1" applyBorder="1" applyAlignment="1">
      <alignment horizontal="right"/>
    </xf>
  </cellXfs>
  <cellStyles count="3">
    <cellStyle name="Normalno" xfId="0" builtinId="0"/>
    <cellStyle name="Normalno 2" xfId="2" xr:uid="{0F22DE47-463C-4FB8-ABEB-7B9E094FB37E}"/>
    <cellStyle name="Normalno 3" xfId="1" xr:uid="{01BED9C9-E423-41BB-A5F6-A79343B97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GB\Desktop\PRORA&#268;UNI\PRORA&#268;UN%202024-2026\PRORA&#268;UN%202025.%20ZA%20VIJE&#262;E%20-OP&#262;I%20I%20POSEBNI%20DIO.xlsm" TargetMode="External"/><Relationship Id="rId1" Type="http://schemas.openxmlformats.org/officeDocument/2006/relationships/externalLinkPath" Target="/Users/OGB/Desktop/PRORA&#268;UNI/PRORA&#268;UN%202024-2026/PRORA&#268;UN%202025.%20ZA%20VIJE&#262;E%20-OP&#262;I%20I%20POSEBNI%20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SLOVNA OD"/>
      <sheetName val="OPĆI DIO"/>
      <sheetName val="POSEBNI DIO"/>
    </sheetNames>
    <sheetDataSet>
      <sheetData sheetId="0">
        <row r="1">
          <cell r="A1" t="str">
            <v xml:space="preserve">        Na temelju članka 42. stavak 1. Zakona o proračunu ("Narodne novine", broj 144/21) i članka 39. stavak 5. Statuta općine Gornji Bogićevci ("Službeni vjesnik općine Gornji Bogićevci   br.02/21), OPĆINSKO VIJEĆE OPĆINE GORNJI BOGIĆEVCI na 21. sjednici održanoj  19.12.2024.  godine donijelo je</v>
          </cell>
        </row>
      </sheetData>
      <sheetData sheetId="1">
        <row r="281">
          <cell r="C281">
            <v>193029.93999999983</v>
          </cell>
          <cell r="D281">
            <v>-240326</v>
          </cell>
          <cell r="E281">
            <v>-203733.75</v>
          </cell>
          <cell r="F281">
            <v>436000</v>
          </cell>
          <cell r="G281">
            <v>897000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A989-68A4-4412-ACE5-79D111EA43EA}">
  <dimension ref="A1:A34"/>
  <sheetViews>
    <sheetView topLeftCell="A7" workbookViewId="0">
      <selection activeCell="A10" sqref="A10"/>
    </sheetView>
  </sheetViews>
  <sheetFormatPr defaultRowHeight="15"/>
  <sheetData>
    <row r="1" spans="1:1">
      <c r="A1" s="25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8" spans="1:1">
      <c r="A8" s="25" t="s">
        <v>67</v>
      </c>
    </row>
    <row r="9" spans="1:1">
      <c r="A9" t="s">
        <v>110</v>
      </c>
    </row>
    <row r="11" spans="1:1">
      <c r="A11" s="25" t="s">
        <v>68</v>
      </c>
    </row>
    <row r="12" spans="1:1">
      <c r="A12" t="s">
        <v>69</v>
      </c>
    </row>
    <row r="14" spans="1:1">
      <c r="A14" s="25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7" spans="1:1">
      <c r="A27" s="25" t="s">
        <v>82</v>
      </c>
    </row>
    <row r="28" spans="1:1">
      <c r="A28" t="s">
        <v>83</v>
      </c>
    </row>
    <row r="30" spans="1:1">
      <c r="A30" s="25" t="s">
        <v>84</v>
      </c>
    </row>
    <row r="31" spans="1:1">
      <c r="A31" t="s">
        <v>85</v>
      </c>
    </row>
    <row r="33" spans="1:1">
      <c r="A33" s="25" t="s">
        <v>86</v>
      </c>
    </row>
    <row r="34" spans="1:1">
      <c r="A34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workbookViewId="0">
      <selection activeCell="L30" sqref="L30"/>
    </sheetView>
  </sheetViews>
  <sheetFormatPr defaultRowHeight="15"/>
  <cols>
    <col min="5" max="5" width="15.28515625" customWidth="1"/>
    <col min="6" max="10" width="25.28515625" customWidth="1"/>
    <col min="12" max="12" width="12.42578125" bestFit="1" customWidth="1"/>
  </cols>
  <sheetData>
    <row r="1" spans="1:10" ht="42" customHeight="1">
      <c r="A1" s="144" t="s">
        <v>344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39" customHeight="1">
      <c r="A2" s="155" t="str">
        <f>'[1]NASLOVNA OD'!$A$1</f>
        <v xml:space="preserve">        Na temelju članka 42. stavak 1. Zakona o proračunu ("Narodne novine", broj 144/21) i članka 39. stavak 5. Statuta općine Gornji Bogićevci ("Službeni vjesnik općine Gornji Bogićevci   br.02/21), OPĆINSKO VIJEĆE OPĆINE GORNJI BOGIĆEVCI na 21. sjednici održanoj  19.12.2024.  godine donijelo je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ht="57" customHeight="1">
      <c r="A3" s="144" t="s">
        <v>345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18" customHeight="1">
      <c r="A4" s="145" t="s">
        <v>38</v>
      </c>
      <c r="B4" s="145"/>
      <c r="C4" s="145"/>
      <c r="D4" s="145"/>
      <c r="E4" s="145"/>
      <c r="F4" s="145"/>
      <c r="G4" s="145"/>
      <c r="H4" s="145"/>
      <c r="I4" s="146"/>
      <c r="J4" s="146"/>
    </row>
    <row r="5" spans="1:10" ht="29.25" customHeight="1">
      <c r="A5" s="144" t="s">
        <v>144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ht="24" customHeight="1">
      <c r="A6" s="155" t="s">
        <v>343</v>
      </c>
      <c r="B6" s="155"/>
      <c r="C6" s="155"/>
      <c r="D6" s="155"/>
      <c r="E6" s="155"/>
      <c r="F6" s="155"/>
      <c r="G6" s="155"/>
      <c r="H6" s="155"/>
      <c r="I6" s="155"/>
      <c r="J6" s="155"/>
    </row>
    <row r="7" spans="1:10" ht="24.75" customHeight="1">
      <c r="A7" s="144" t="s">
        <v>47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2" customHeight="1">
      <c r="A8" s="1"/>
      <c r="B8" s="2"/>
      <c r="C8" s="2"/>
      <c r="D8" s="2"/>
      <c r="E8" s="6"/>
      <c r="F8" s="7"/>
      <c r="G8" s="7"/>
      <c r="H8" s="7"/>
      <c r="I8" s="7"/>
      <c r="J8" s="17" t="s">
        <v>112</v>
      </c>
    </row>
    <row r="9" spans="1:10" ht="30">
      <c r="A9" s="30"/>
      <c r="B9" s="31"/>
      <c r="C9" s="31"/>
      <c r="D9" s="32"/>
      <c r="E9" s="33"/>
      <c r="F9" s="34" t="s">
        <v>326</v>
      </c>
      <c r="G9" s="34" t="s">
        <v>340</v>
      </c>
      <c r="H9" s="34" t="s">
        <v>337</v>
      </c>
      <c r="I9" s="34" t="s">
        <v>342</v>
      </c>
      <c r="J9" s="34" t="s">
        <v>339</v>
      </c>
    </row>
    <row r="10" spans="1:10">
      <c r="A10" s="147" t="s">
        <v>0</v>
      </c>
      <c r="B10" s="148"/>
      <c r="C10" s="148"/>
      <c r="D10" s="148"/>
      <c r="E10" s="149"/>
      <c r="F10" s="40">
        <f>SUM(F11:F12)</f>
        <v>951320.57999999984</v>
      </c>
      <c r="G10" s="40">
        <f t="shared" ref="G10:J10" si="0">SUM(G11:G12)</f>
        <v>1729572</v>
      </c>
      <c r="H10" s="40">
        <f t="shared" si="0"/>
        <v>2922230</v>
      </c>
      <c r="I10" s="40">
        <f t="shared" si="0"/>
        <v>1925500</v>
      </c>
      <c r="J10" s="40">
        <f t="shared" si="0"/>
        <v>2037500</v>
      </c>
    </row>
    <row r="11" spans="1:10">
      <c r="A11" s="150" t="s">
        <v>1</v>
      </c>
      <c r="B11" s="151"/>
      <c r="C11" s="151"/>
      <c r="D11" s="151"/>
      <c r="E11" s="152"/>
      <c r="F11" s="41">
        <f>SUM(' Račun prihoda i rashoda'!E11)</f>
        <v>939703.10999999987</v>
      </c>
      <c r="G11" s="41">
        <f>SUM(' Račun prihoda i rashoda'!F11)</f>
        <v>1669572</v>
      </c>
      <c r="H11" s="41">
        <f>SUM(' Račun prihoda i rashoda'!G11)</f>
        <v>2862230</v>
      </c>
      <c r="I11" s="41">
        <f>SUM(' Račun prihoda i rashoda'!H11)</f>
        <v>1880500</v>
      </c>
      <c r="J11" s="41">
        <f>SUM(' Račun prihoda i rashoda'!I11)</f>
        <v>1992500</v>
      </c>
    </row>
    <row r="12" spans="1:10">
      <c r="A12" s="153" t="s">
        <v>2</v>
      </c>
      <c r="B12" s="152"/>
      <c r="C12" s="152"/>
      <c r="D12" s="152"/>
      <c r="E12" s="152"/>
      <c r="F12" s="41">
        <f>SUM(' Račun prihoda i rashoda'!E34)</f>
        <v>11617.47</v>
      </c>
      <c r="G12" s="41">
        <f>SUM(' Račun prihoda i rashoda'!F34)</f>
        <v>60000</v>
      </c>
      <c r="H12" s="41">
        <f>SUM(' Račun prihoda i rashoda'!G34)</f>
        <v>60000</v>
      </c>
      <c r="I12" s="41">
        <f>SUM(' Račun prihoda i rashoda'!H34)</f>
        <v>45000</v>
      </c>
      <c r="J12" s="41">
        <f>SUM(' Račun prihoda i rashoda'!I34)</f>
        <v>45000</v>
      </c>
    </row>
    <row r="13" spans="1:10">
      <c r="A13" s="36" t="s">
        <v>3</v>
      </c>
      <c r="B13" s="35"/>
      <c r="C13" s="35"/>
      <c r="D13" s="35"/>
      <c r="E13" s="35"/>
      <c r="F13" s="40">
        <f>SUM(F14:F15)</f>
        <v>897200.97</v>
      </c>
      <c r="G13" s="40">
        <f t="shared" ref="G13:J13" si="1">SUM(G14:G15)</f>
        <v>1745518</v>
      </c>
      <c r="H13" s="40">
        <f t="shared" si="1"/>
        <v>2900463.75</v>
      </c>
      <c r="I13" s="40">
        <f t="shared" si="1"/>
        <v>1160500</v>
      </c>
      <c r="J13" s="40">
        <f t="shared" si="1"/>
        <v>1306842</v>
      </c>
    </row>
    <row r="14" spans="1:10">
      <c r="A14" s="158" t="s">
        <v>4</v>
      </c>
      <c r="B14" s="151"/>
      <c r="C14" s="151"/>
      <c r="D14" s="151"/>
      <c r="E14" s="151"/>
      <c r="F14" s="41">
        <f>SUM(' Račun prihoda i rashoda'!E42)</f>
        <v>513599.56</v>
      </c>
      <c r="G14" s="41">
        <f>SUM(' Račun prihoda i rashoda'!F42)</f>
        <v>790898</v>
      </c>
      <c r="H14" s="41">
        <f>SUM(' Račun prihoda i rashoda'!G42)</f>
        <v>1050292</v>
      </c>
      <c r="I14" s="41">
        <f>SUM(' Račun prihoda i rashoda'!H42)</f>
        <v>552700</v>
      </c>
      <c r="J14" s="41">
        <f>SUM(' Račun prihoda i rashoda'!I42)</f>
        <v>567750</v>
      </c>
    </row>
    <row r="15" spans="1:10">
      <c r="A15" s="153" t="s">
        <v>5</v>
      </c>
      <c r="B15" s="152"/>
      <c r="C15" s="152"/>
      <c r="D15" s="152"/>
      <c r="E15" s="152"/>
      <c r="F15" s="41">
        <f>SUM(' Račun prihoda i rashoda'!E72)</f>
        <v>383601.41</v>
      </c>
      <c r="G15" s="41">
        <f>SUM(' Račun prihoda i rashoda'!F72)</f>
        <v>954620</v>
      </c>
      <c r="H15" s="41">
        <f>SUM(' Račun prihoda i rashoda'!G72)</f>
        <v>1850171.75</v>
      </c>
      <c r="I15" s="41">
        <f>SUM(' Račun prihoda i rashoda'!H72)</f>
        <v>607800</v>
      </c>
      <c r="J15" s="41">
        <f>SUM(' Račun prihoda i rashoda'!I72)</f>
        <v>739092</v>
      </c>
    </row>
    <row r="16" spans="1:10">
      <c r="A16" s="161" t="s">
        <v>6</v>
      </c>
      <c r="B16" s="148"/>
      <c r="C16" s="148"/>
      <c r="D16" s="148"/>
      <c r="E16" s="148"/>
      <c r="F16" s="40">
        <f>SUM(F10-F13)</f>
        <v>54119.60999999987</v>
      </c>
      <c r="G16" s="40">
        <f t="shared" ref="G16:J16" si="2">SUM(G10-G13)</f>
        <v>-15946</v>
      </c>
      <c r="H16" s="40">
        <f t="shared" si="2"/>
        <v>21766.25</v>
      </c>
      <c r="I16" s="40">
        <f t="shared" si="2"/>
        <v>765000</v>
      </c>
      <c r="J16" s="40">
        <f t="shared" si="2"/>
        <v>730658</v>
      </c>
    </row>
    <row r="17" spans="1:13" ht="18">
      <c r="A17" s="4"/>
      <c r="B17" s="8"/>
      <c r="C17" s="8"/>
      <c r="D17" s="8"/>
      <c r="E17" s="8"/>
      <c r="F17" s="77"/>
      <c r="G17" s="8"/>
      <c r="H17" s="3"/>
      <c r="I17" s="93"/>
      <c r="J17" s="3"/>
    </row>
    <row r="18" spans="1:13" ht="18" customHeight="1">
      <c r="A18" s="144" t="s">
        <v>46</v>
      </c>
      <c r="B18" s="154"/>
      <c r="C18" s="154"/>
      <c r="D18" s="154"/>
      <c r="E18" s="154"/>
      <c r="F18" s="154"/>
      <c r="G18" s="154"/>
      <c r="H18" s="154"/>
      <c r="I18" s="154"/>
      <c r="J18" s="154"/>
    </row>
    <row r="19" spans="1:13" ht="11.25" customHeight="1">
      <c r="A19" s="4"/>
      <c r="B19" s="8"/>
      <c r="C19" s="8"/>
      <c r="D19" s="8"/>
      <c r="E19" s="8"/>
      <c r="F19" s="8"/>
      <c r="G19" s="8"/>
      <c r="H19" s="3"/>
      <c r="I19" s="3"/>
      <c r="J19" s="3"/>
    </row>
    <row r="20" spans="1:13" ht="30">
      <c r="A20" s="30"/>
      <c r="B20" s="31"/>
      <c r="C20" s="31"/>
      <c r="D20" s="32"/>
      <c r="E20" s="33"/>
      <c r="F20" s="34" t="s">
        <v>326</v>
      </c>
      <c r="G20" s="34" t="s">
        <v>340</v>
      </c>
      <c r="H20" s="34" t="s">
        <v>327</v>
      </c>
      <c r="I20" s="34" t="s">
        <v>338</v>
      </c>
      <c r="J20" s="34" t="s">
        <v>339</v>
      </c>
    </row>
    <row r="21" spans="1:13" ht="15.75" customHeight="1">
      <c r="A21" s="150" t="s">
        <v>8</v>
      </c>
      <c r="B21" s="159"/>
      <c r="C21" s="159"/>
      <c r="D21" s="159"/>
      <c r="E21" s="160"/>
      <c r="F21" s="41">
        <f>SUM('Račun financiranja'!E6)</f>
        <v>14916.46</v>
      </c>
      <c r="G21" s="41">
        <f>SUM('Račun financiranja'!F6)</f>
        <v>16500</v>
      </c>
      <c r="H21" s="41">
        <f>SUM('Račun financiranja'!G6)</f>
        <v>16500</v>
      </c>
      <c r="I21" s="41">
        <f>SUM('Račun financiranja'!H6)</f>
        <v>15000</v>
      </c>
      <c r="J21" s="41">
        <f>SUM('Račun financiranja'!I6)</f>
        <v>15000</v>
      </c>
      <c r="L21" s="26"/>
      <c r="M21" s="26"/>
    </row>
    <row r="22" spans="1:13">
      <c r="A22" s="150" t="s">
        <v>9</v>
      </c>
      <c r="B22" s="151"/>
      <c r="C22" s="151"/>
      <c r="D22" s="151"/>
      <c r="E22" s="151"/>
      <c r="F22" s="41">
        <f>SUM('Račun financiranja'!E11)</f>
        <v>0</v>
      </c>
      <c r="G22" s="41">
        <f>SUM('Račun financiranja'!F11)</f>
        <v>15000</v>
      </c>
      <c r="H22" s="41">
        <f>SUM('Račun financiranja'!G11)</f>
        <v>147000</v>
      </c>
      <c r="I22" s="41">
        <f>SUM('Račun financiranja'!H11)</f>
        <v>15000</v>
      </c>
      <c r="J22" s="41">
        <f>SUM('Račun financiranja'!I11)</f>
        <v>15000</v>
      </c>
      <c r="L22" s="26"/>
      <c r="M22" s="26"/>
    </row>
    <row r="23" spans="1:13">
      <c r="A23" s="161" t="s">
        <v>10</v>
      </c>
      <c r="B23" s="148"/>
      <c r="C23" s="148"/>
      <c r="D23" s="148"/>
      <c r="E23" s="148"/>
      <c r="F23" s="40">
        <f>(F21-F22)+F28+F29</f>
        <v>-521601.60000000021</v>
      </c>
      <c r="G23" s="40">
        <f>(G21-G22)+G28+G29</f>
        <v>-898374</v>
      </c>
      <c r="H23" s="40">
        <f t="shared" ref="G23:J23" si="3">(H21-H22)+H28+H29</f>
        <v>-114875.75</v>
      </c>
      <c r="I23" s="40">
        <f t="shared" si="3"/>
        <v>523058</v>
      </c>
      <c r="J23" s="40">
        <f t="shared" si="3"/>
        <v>897000</v>
      </c>
      <c r="L23" s="26"/>
      <c r="M23" s="26"/>
    </row>
    <row r="24" spans="1:13" ht="18">
      <c r="A24" s="16"/>
      <c r="B24" s="8"/>
      <c r="C24" s="8"/>
      <c r="D24" s="8"/>
      <c r="E24" s="76"/>
      <c r="F24" s="8"/>
      <c r="G24" s="8"/>
      <c r="H24" s="3"/>
      <c r="I24" s="3"/>
      <c r="J24" s="3"/>
      <c r="L24" s="26"/>
      <c r="M24" s="26"/>
    </row>
    <row r="25" spans="1:13" ht="18" customHeight="1">
      <c r="A25" s="144" t="s">
        <v>51</v>
      </c>
      <c r="B25" s="154"/>
      <c r="C25" s="154"/>
      <c r="D25" s="154"/>
      <c r="E25" s="154"/>
      <c r="F25" s="154"/>
      <c r="G25" s="154"/>
      <c r="H25" s="154"/>
      <c r="I25" s="154"/>
      <c r="J25" s="154"/>
      <c r="L25" s="26"/>
      <c r="M25" s="26"/>
    </row>
    <row r="26" spans="1:13" ht="9.75" customHeight="1">
      <c r="A26" s="16"/>
      <c r="B26" s="8"/>
      <c r="C26" s="8"/>
      <c r="D26" s="8"/>
      <c r="E26" s="8"/>
      <c r="F26" s="8"/>
      <c r="G26" s="8"/>
      <c r="H26" s="3"/>
      <c r="I26" s="3"/>
      <c r="J26" s="3"/>
      <c r="L26" s="26"/>
      <c r="M26" s="26"/>
    </row>
    <row r="27" spans="1:13" ht="30">
      <c r="A27" s="30"/>
      <c r="B27" s="31"/>
      <c r="C27" s="31"/>
      <c r="D27" s="32"/>
      <c r="E27" s="33"/>
      <c r="F27" s="34" t="s">
        <v>326</v>
      </c>
      <c r="G27" s="34" t="s">
        <v>341</v>
      </c>
      <c r="H27" s="34" t="s">
        <v>337</v>
      </c>
      <c r="I27" s="34" t="s">
        <v>342</v>
      </c>
      <c r="J27" s="34" t="s">
        <v>339</v>
      </c>
      <c r="L27" s="26"/>
      <c r="M27" s="26"/>
    </row>
    <row r="28" spans="1:13" ht="31.5" customHeight="1">
      <c r="A28" s="162" t="s">
        <v>49</v>
      </c>
      <c r="B28" s="163"/>
      <c r="C28" s="163"/>
      <c r="D28" s="163"/>
      <c r="E28" s="164"/>
      <c r="F28" s="43">
        <f>'[1]OPĆI DIO'!C281</f>
        <v>193029.93999999983</v>
      </c>
      <c r="G28" s="43">
        <f>'[1]OPĆI DIO'!D281</f>
        <v>-240326</v>
      </c>
      <c r="H28" s="43">
        <f>'[1]OPĆI DIO'!E281</f>
        <v>-203733.75</v>
      </c>
      <c r="I28" s="43">
        <f>'[1]OPĆI DIO'!F281</f>
        <v>436000</v>
      </c>
      <c r="J28" s="44">
        <f>'[1]OPĆI DIO'!G281</f>
        <v>897000</v>
      </c>
    </row>
    <row r="29" spans="1:13" ht="30" customHeight="1">
      <c r="A29" s="165" t="s">
        <v>7</v>
      </c>
      <c r="B29" s="166"/>
      <c r="C29" s="166"/>
      <c r="D29" s="166"/>
      <c r="E29" s="167"/>
      <c r="F29" s="45">
        <v>-729548</v>
      </c>
      <c r="G29" s="45">
        <v>-659548</v>
      </c>
      <c r="H29" s="45">
        <v>219358</v>
      </c>
      <c r="I29" s="45">
        <v>87058</v>
      </c>
      <c r="J29" s="42">
        <v>0</v>
      </c>
    </row>
    <row r="30" spans="1:13">
      <c r="F30" s="26"/>
      <c r="G30" s="26"/>
      <c r="H30" s="26"/>
      <c r="I30" s="26"/>
      <c r="J30" s="26"/>
    </row>
    <row r="31" spans="1:13">
      <c r="F31" s="26"/>
      <c r="G31" s="26"/>
      <c r="H31" s="26"/>
      <c r="I31" s="26"/>
      <c r="J31" s="26"/>
    </row>
    <row r="32" spans="1:13">
      <c r="A32" s="158" t="s">
        <v>11</v>
      </c>
      <c r="B32" s="151"/>
      <c r="C32" s="151"/>
      <c r="D32" s="151"/>
      <c r="E32" s="151"/>
      <c r="F32" s="41">
        <f>SUM(F16+F23)</f>
        <v>-467481.99000000034</v>
      </c>
      <c r="G32" s="41">
        <f t="shared" ref="G32:J32" si="4">SUM(G16+G23)</f>
        <v>-914320</v>
      </c>
      <c r="H32" s="41">
        <f t="shared" si="4"/>
        <v>-93109.5</v>
      </c>
      <c r="I32" s="41">
        <f t="shared" si="4"/>
        <v>1288058</v>
      </c>
      <c r="J32" s="41">
        <f t="shared" si="4"/>
        <v>1627658</v>
      </c>
    </row>
    <row r="33" spans="1:10" ht="11.25" customHeight="1">
      <c r="A33" s="37"/>
      <c r="B33" s="38"/>
      <c r="C33" s="38"/>
      <c r="D33" s="38"/>
      <c r="E33" s="38"/>
      <c r="F33" s="39"/>
      <c r="G33" s="39"/>
      <c r="H33" s="39"/>
      <c r="I33" s="39"/>
      <c r="J33" s="39"/>
    </row>
    <row r="34" spans="1:10" ht="29.25" customHeight="1">
      <c r="A34" s="156"/>
      <c r="B34" s="157"/>
      <c r="C34" s="157"/>
      <c r="D34" s="157"/>
      <c r="E34" s="157"/>
      <c r="F34" s="157"/>
      <c r="G34" s="157"/>
      <c r="H34" s="157"/>
      <c r="I34" s="157"/>
      <c r="J34" s="157"/>
    </row>
    <row r="35" spans="1:10" ht="8.25" customHeight="1"/>
    <row r="36" spans="1:10">
      <c r="A36" s="156"/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0" ht="8.25" customHeight="1"/>
    <row r="38" spans="1:10" ht="29.25" customHeight="1">
      <c r="A38" s="156" t="s">
        <v>48</v>
      </c>
      <c r="B38" s="157"/>
      <c r="C38" s="157"/>
      <c r="D38" s="157"/>
      <c r="E38" s="157"/>
      <c r="F38" s="157"/>
      <c r="G38" s="157"/>
      <c r="H38" s="157"/>
      <c r="I38" s="157"/>
      <c r="J38" s="157"/>
    </row>
  </sheetData>
  <mergeCells count="24">
    <mergeCell ref="A15:E15"/>
    <mergeCell ref="A16:E16"/>
    <mergeCell ref="A28:E28"/>
    <mergeCell ref="A29:E29"/>
    <mergeCell ref="A14:E14"/>
    <mergeCell ref="A18:J18"/>
    <mergeCell ref="A25:J25"/>
    <mergeCell ref="A38:J38"/>
    <mergeCell ref="A34:J34"/>
    <mergeCell ref="A32:E32"/>
    <mergeCell ref="A36:J36"/>
    <mergeCell ref="A21:E21"/>
    <mergeCell ref="A22:E22"/>
    <mergeCell ref="A23:E23"/>
    <mergeCell ref="A1:J1"/>
    <mergeCell ref="A4:J4"/>
    <mergeCell ref="A10:E10"/>
    <mergeCell ref="A11:E11"/>
    <mergeCell ref="A12:E12"/>
    <mergeCell ref="A7:J7"/>
    <mergeCell ref="A6:J6"/>
    <mergeCell ref="A2:J2"/>
    <mergeCell ref="A3:J3"/>
    <mergeCell ref="A5:J5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"/>
  <sheetViews>
    <sheetView workbookViewId="0">
      <selection activeCell="J33" sqref="J33"/>
    </sheetView>
  </sheetViews>
  <sheetFormatPr defaultRowHeight="15"/>
  <cols>
    <col min="1" max="1" width="4.85546875" customWidth="1"/>
    <col min="2" max="2" width="6.140625" customWidth="1"/>
    <col min="3" max="3" width="5.42578125" bestFit="1" customWidth="1"/>
    <col min="4" max="4" width="25.28515625" customWidth="1"/>
    <col min="5" max="9" width="14.28515625" customWidth="1"/>
    <col min="12" max="12" width="9.7109375" bestFit="1" customWidth="1"/>
    <col min="13" max="13" width="11.28515625" bestFit="1" customWidth="1"/>
    <col min="14" max="15" width="10.28515625" bestFit="1" customWidth="1"/>
    <col min="17" max="17" width="9.5703125" bestFit="1" customWidth="1"/>
  </cols>
  <sheetData>
    <row r="1" spans="1:9" ht="15.75">
      <c r="A1" s="144" t="s">
        <v>38</v>
      </c>
      <c r="B1" s="144"/>
      <c r="C1" s="144"/>
      <c r="D1" s="144"/>
      <c r="E1" s="144"/>
      <c r="F1" s="144"/>
      <c r="G1" s="144"/>
      <c r="H1" s="170"/>
      <c r="I1" s="170"/>
    </row>
    <row r="2" spans="1:9" ht="9.75" customHeight="1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>
      <c r="A3" s="144" t="s">
        <v>13</v>
      </c>
      <c r="B3" s="154"/>
      <c r="C3" s="154"/>
      <c r="D3" s="154"/>
      <c r="E3" s="154"/>
      <c r="F3" s="154"/>
      <c r="G3" s="154"/>
      <c r="H3" s="154"/>
      <c r="I3" s="154"/>
    </row>
    <row r="4" spans="1:9" ht="9.75" customHeight="1">
      <c r="A4" s="4"/>
      <c r="B4" s="4"/>
      <c r="C4" s="4"/>
      <c r="D4" s="4"/>
      <c r="E4" s="4"/>
      <c r="F4" s="4"/>
      <c r="G4" s="4"/>
      <c r="H4" s="5"/>
      <c r="I4" s="5"/>
    </row>
    <row r="5" spans="1:9" ht="20.100000000000001" customHeight="1">
      <c r="A5" s="144" t="s">
        <v>145</v>
      </c>
      <c r="B5" s="144"/>
      <c r="C5" s="144"/>
      <c r="D5" s="144"/>
      <c r="E5" s="144"/>
      <c r="F5" s="144"/>
      <c r="G5" s="144"/>
      <c r="H5" s="144"/>
      <c r="I5" s="144"/>
    </row>
    <row r="6" spans="1:9" ht="30" customHeight="1">
      <c r="A6" s="172" t="s">
        <v>320</v>
      </c>
      <c r="B6" s="172"/>
      <c r="C6" s="172"/>
      <c r="D6" s="172"/>
      <c r="E6" s="172"/>
      <c r="F6" s="172"/>
      <c r="G6" s="172"/>
      <c r="H6" s="172"/>
      <c r="I6" s="172"/>
    </row>
    <row r="7" spans="1:9" ht="15.75" customHeight="1">
      <c r="A7" s="173"/>
      <c r="B7" s="173"/>
      <c r="C7" s="173"/>
      <c r="D7" s="173"/>
      <c r="E7" s="173"/>
      <c r="F7" s="173"/>
      <c r="G7" s="173"/>
      <c r="H7" s="173"/>
      <c r="I7" s="173"/>
    </row>
    <row r="8" spans="1:9" ht="15.75">
      <c r="A8" s="144" t="s">
        <v>106</v>
      </c>
      <c r="B8" s="169"/>
      <c r="C8" s="169"/>
      <c r="D8" s="169"/>
      <c r="E8" s="169"/>
      <c r="F8" s="169"/>
      <c r="G8" s="169"/>
      <c r="H8" s="169"/>
      <c r="I8" s="169"/>
    </row>
    <row r="9" spans="1:9" ht="11.25" customHeight="1">
      <c r="A9" s="4"/>
      <c r="B9" s="4"/>
      <c r="C9" s="4"/>
      <c r="D9" s="4"/>
      <c r="E9" s="4"/>
      <c r="F9" s="4"/>
      <c r="G9" s="4"/>
      <c r="H9" s="5"/>
      <c r="I9" s="5"/>
    </row>
    <row r="10" spans="1:9" ht="45" customHeight="1">
      <c r="A10" s="64" t="s">
        <v>14</v>
      </c>
      <c r="B10" s="64" t="s">
        <v>15</v>
      </c>
      <c r="C10" s="64" t="s">
        <v>16</v>
      </c>
      <c r="D10" s="64" t="s">
        <v>12</v>
      </c>
      <c r="E10" s="64" t="s">
        <v>323</v>
      </c>
      <c r="F10" s="64" t="s">
        <v>324</v>
      </c>
      <c r="G10" s="64" t="s">
        <v>325</v>
      </c>
      <c r="H10" s="64" t="s">
        <v>321</v>
      </c>
      <c r="I10" s="64" t="s">
        <v>322</v>
      </c>
    </row>
    <row r="11" spans="1:9" ht="15.75" customHeight="1">
      <c r="A11" s="63">
        <v>6</v>
      </c>
      <c r="B11" s="63"/>
      <c r="C11" s="63"/>
      <c r="D11" s="63" t="s">
        <v>17</v>
      </c>
      <c r="E11" s="62">
        <f>SUM(E12+E14+E24+E26+E29+E32)</f>
        <v>939703.10999999987</v>
      </c>
      <c r="F11" s="62">
        <f t="shared" ref="F11:I11" si="0">SUM(F12+F14+F24+F26+F29+F32)</f>
        <v>1669572</v>
      </c>
      <c r="G11" s="62">
        <f t="shared" si="0"/>
        <v>2862230</v>
      </c>
      <c r="H11" s="62">
        <f t="shared" si="0"/>
        <v>1880500</v>
      </c>
      <c r="I11" s="62">
        <f t="shared" si="0"/>
        <v>1992500</v>
      </c>
    </row>
    <row r="12" spans="1:9" s="25" customFormat="1" ht="15.75" customHeight="1">
      <c r="A12" s="9"/>
      <c r="B12" s="9">
        <v>61</v>
      </c>
      <c r="C12" s="9"/>
      <c r="D12" s="9" t="s">
        <v>18</v>
      </c>
      <c r="E12" s="21">
        <f>SUM(E13)</f>
        <v>188765.61</v>
      </c>
      <c r="F12" s="21">
        <f t="shared" ref="F12:I12" si="1">SUM(F13)</f>
        <v>204500</v>
      </c>
      <c r="G12" s="21">
        <f t="shared" si="1"/>
        <v>305000</v>
      </c>
      <c r="H12" s="21">
        <f t="shared" si="1"/>
        <v>300000</v>
      </c>
      <c r="I12" s="21">
        <f t="shared" si="1"/>
        <v>310000</v>
      </c>
    </row>
    <row r="13" spans="1:9">
      <c r="A13" s="10"/>
      <c r="B13" s="10"/>
      <c r="C13" s="11">
        <v>11</v>
      </c>
      <c r="D13" s="11" t="s">
        <v>19</v>
      </c>
      <c r="E13" s="23">
        <v>188765.61</v>
      </c>
      <c r="F13" s="22">
        <v>204500</v>
      </c>
      <c r="G13" s="22">
        <v>305000</v>
      </c>
      <c r="H13" s="22">
        <v>300000</v>
      </c>
      <c r="I13" s="22">
        <v>310000</v>
      </c>
    </row>
    <row r="14" spans="1:9" s="25" customFormat="1" ht="38.25">
      <c r="A14" s="20"/>
      <c r="B14" s="20">
        <v>63</v>
      </c>
      <c r="C14" s="27"/>
      <c r="D14" s="28" t="s">
        <v>53</v>
      </c>
      <c r="E14" s="29">
        <f>SUM(E15:E21)</f>
        <v>588592.12999999989</v>
      </c>
      <c r="F14" s="29">
        <f>SUM(F15:F21)</f>
        <v>1295937</v>
      </c>
      <c r="G14" s="29">
        <f t="shared" ref="G14:I14" si="2">SUM(G15:G21)</f>
        <v>2394065</v>
      </c>
      <c r="H14" s="29">
        <f t="shared" si="2"/>
        <v>1400000</v>
      </c>
      <c r="I14" s="29">
        <f t="shared" si="2"/>
        <v>1500000</v>
      </c>
    </row>
    <row r="15" spans="1:9">
      <c r="A15" s="10"/>
      <c r="B15" s="10"/>
      <c r="C15" s="11">
        <v>12</v>
      </c>
      <c r="D15" s="14" t="s">
        <v>54</v>
      </c>
      <c r="E15" s="23">
        <v>0</v>
      </c>
      <c r="F15" s="22">
        <v>0</v>
      </c>
      <c r="G15" s="22">
        <v>0</v>
      </c>
      <c r="H15" s="22">
        <v>7000</v>
      </c>
      <c r="I15" s="22">
        <v>7100</v>
      </c>
    </row>
    <row r="16" spans="1:9">
      <c r="A16" s="10"/>
      <c r="B16" s="10"/>
      <c r="C16" s="11">
        <v>51</v>
      </c>
      <c r="D16" s="14" t="s">
        <v>55</v>
      </c>
      <c r="E16" s="23">
        <v>572043.19999999995</v>
      </c>
      <c r="F16" s="22">
        <v>937292</v>
      </c>
      <c r="G16" s="22">
        <v>1014000</v>
      </c>
      <c r="H16" s="22">
        <v>1089400</v>
      </c>
      <c r="I16" s="22">
        <v>1083300</v>
      </c>
    </row>
    <row r="17" spans="1:12" ht="25.5">
      <c r="A17" s="10"/>
      <c r="B17" s="10"/>
      <c r="C17" s="11">
        <v>52</v>
      </c>
      <c r="D17" s="14" t="s">
        <v>56</v>
      </c>
      <c r="E17" s="23">
        <v>2654.46</v>
      </c>
      <c r="F17" s="22">
        <v>5000</v>
      </c>
      <c r="G17" s="22">
        <v>20000</v>
      </c>
      <c r="H17" s="22">
        <v>3600</v>
      </c>
      <c r="I17" s="22">
        <v>5600</v>
      </c>
    </row>
    <row r="18" spans="1:12">
      <c r="A18" s="10"/>
      <c r="B18" s="10"/>
      <c r="C18" s="11">
        <v>53</v>
      </c>
      <c r="D18" s="14" t="s">
        <v>57</v>
      </c>
      <c r="E18" s="23">
        <v>0</v>
      </c>
      <c r="F18" s="22">
        <v>0</v>
      </c>
      <c r="G18" s="22">
        <v>0</v>
      </c>
      <c r="H18" s="22">
        <v>0</v>
      </c>
      <c r="I18" s="22">
        <v>0</v>
      </c>
    </row>
    <row r="19" spans="1:12">
      <c r="A19" s="10"/>
      <c r="B19" s="10"/>
      <c r="C19" s="11">
        <v>54</v>
      </c>
      <c r="D19" s="14" t="s">
        <v>58</v>
      </c>
      <c r="E19" s="23">
        <v>8880.94</v>
      </c>
      <c r="F19" s="22">
        <v>8950</v>
      </c>
      <c r="G19" s="22">
        <v>8950</v>
      </c>
      <c r="H19" s="22">
        <v>0</v>
      </c>
      <c r="I19" s="22">
        <v>0</v>
      </c>
    </row>
    <row r="20" spans="1:12">
      <c r="A20" s="10"/>
      <c r="B20" s="10"/>
      <c r="C20" s="11">
        <v>55</v>
      </c>
      <c r="D20" s="14" t="s">
        <v>59</v>
      </c>
      <c r="E20" s="23">
        <v>5013.53</v>
      </c>
      <c r="F20" s="22">
        <v>1650</v>
      </c>
      <c r="G20" s="22">
        <v>7765</v>
      </c>
      <c r="H20" s="22">
        <v>0</v>
      </c>
      <c r="I20" s="22">
        <v>0</v>
      </c>
    </row>
    <row r="21" spans="1:12">
      <c r="A21" s="10"/>
      <c r="B21" s="10"/>
      <c r="C21" s="27">
        <v>56</v>
      </c>
      <c r="D21" s="28" t="s">
        <v>60</v>
      </c>
      <c r="E21" s="29">
        <f>SUM(E22:E23)</f>
        <v>0</v>
      </c>
      <c r="F21" s="29">
        <f t="shared" ref="F21:I21" si="3">SUM(F22:F23)</f>
        <v>343045</v>
      </c>
      <c r="G21" s="29">
        <f t="shared" si="3"/>
        <v>1343350</v>
      </c>
      <c r="H21" s="29">
        <f t="shared" si="3"/>
        <v>300000</v>
      </c>
      <c r="I21" s="29">
        <f t="shared" si="3"/>
        <v>404000</v>
      </c>
    </row>
    <row r="22" spans="1:12" ht="25.5">
      <c r="A22" s="10"/>
      <c r="B22" s="10"/>
      <c r="C22" s="11">
        <v>563</v>
      </c>
      <c r="D22" s="14" t="s">
        <v>91</v>
      </c>
      <c r="E22" s="23">
        <v>0</v>
      </c>
      <c r="F22" s="23">
        <v>343045</v>
      </c>
      <c r="G22" s="23">
        <v>1343350</v>
      </c>
      <c r="H22" s="23">
        <v>300000</v>
      </c>
      <c r="I22" s="23">
        <v>404000</v>
      </c>
    </row>
    <row r="23" spans="1:12" ht="25.5">
      <c r="A23" s="10"/>
      <c r="B23" s="10"/>
      <c r="C23" s="11">
        <v>565</v>
      </c>
      <c r="D23" s="14" t="s">
        <v>88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</row>
    <row r="24" spans="1:12" s="25" customFormat="1">
      <c r="A24" s="20"/>
      <c r="B24" s="9">
        <v>64</v>
      </c>
      <c r="C24" s="9"/>
      <c r="D24" s="9" t="s">
        <v>52</v>
      </c>
      <c r="E24" s="21">
        <f>SUM(E25)</f>
        <v>49773.86</v>
      </c>
      <c r="F24" s="21">
        <f t="shared" ref="F24:I24" si="4">SUM(F25)</f>
        <v>51100</v>
      </c>
      <c r="G24" s="21">
        <f t="shared" si="4"/>
        <v>58100</v>
      </c>
      <c r="H24" s="21">
        <f t="shared" si="4"/>
        <v>62000</v>
      </c>
      <c r="I24" s="21">
        <f t="shared" si="4"/>
        <v>63000</v>
      </c>
    </row>
    <row r="25" spans="1:12">
      <c r="A25" s="10"/>
      <c r="B25" s="10"/>
      <c r="C25" s="11">
        <v>11</v>
      </c>
      <c r="D25" s="11" t="s">
        <v>19</v>
      </c>
      <c r="E25" s="23">
        <v>49773.86</v>
      </c>
      <c r="F25" s="22">
        <v>51100</v>
      </c>
      <c r="G25" s="22">
        <v>58100</v>
      </c>
      <c r="H25" s="22">
        <v>62000</v>
      </c>
      <c r="I25" s="22">
        <v>63000</v>
      </c>
    </row>
    <row r="26" spans="1:12" s="25" customFormat="1" ht="51">
      <c r="A26" s="20"/>
      <c r="B26" s="20">
        <v>65</v>
      </c>
      <c r="C26" s="27"/>
      <c r="D26" s="28" t="s">
        <v>90</v>
      </c>
      <c r="E26" s="29">
        <f>SUM(E27:E28)</f>
        <v>101430.66</v>
      </c>
      <c r="F26" s="29">
        <f t="shared" ref="F26:I26" si="5">SUM(F27:F28)</f>
        <v>102220</v>
      </c>
      <c r="G26" s="29">
        <f t="shared" si="5"/>
        <v>87250</v>
      </c>
      <c r="H26" s="29">
        <f t="shared" si="5"/>
        <v>100000</v>
      </c>
      <c r="I26" s="29">
        <f t="shared" si="5"/>
        <v>100000</v>
      </c>
    </row>
    <row r="27" spans="1:12">
      <c r="A27" s="10"/>
      <c r="B27" s="10"/>
      <c r="C27" s="11">
        <v>11</v>
      </c>
      <c r="D27" s="11" t="s">
        <v>19</v>
      </c>
      <c r="E27" s="23">
        <v>78226.17</v>
      </c>
      <c r="F27" s="22">
        <v>81120</v>
      </c>
      <c r="G27" s="22">
        <v>85100</v>
      </c>
      <c r="H27" s="22">
        <v>80000</v>
      </c>
      <c r="I27" s="22">
        <v>80000</v>
      </c>
      <c r="L27" s="94"/>
    </row>
    <row r="28" spans="1:12" ht="25.5">
      <c r="A28" s="10"/>
      <c r="B28" s="10"/>
      <c r="C28" s="11">
        <v>41</v>
      </c>
      <c r="D28" s="14" t="s">
        <v>89</v>
      </c>
      <c r="E28" s="23">
        <v>23204.49</v>
      </c>
      <c r="F28" s="22">
        <v>21100</v>
      </c>
      <c r="G28" s="22">
        <v>2150</v>
      </c>
      <c r="H28" s="22">
        <v>20000</v>
      </c>
      <c r="I28" s="22">
        <v>20000</v>
      </c>
      <c r="L28" s="94"/>
    </row>
    <row r="29" spans="1:12" s="25" customFormat="1" ht="38.25">
      <c r="A29" s="20"/>
      <c r="B29" s="20">
        <v>66</v>
      </c>
      <c r="C29" s="27"/>
      <c r="D29" s="28" t="s">
        <v>92</v>
      </c>
      <c r="E29" s="29">
        <f>SUM(E30:E31)</f>
        <v>6948.09</v>
      </c>
      <c r="F29" s="29">
        <f t="shared" ref="F29:I29" si="6">SUM(F30:F31)</f>
        <v>9315</v>
      </c>
      <c r="G29" s="29">
        <f t="shared" si="6"/>
        <v>11315</v>
      </c>
      <c r="H29" s="29">
        <f t="shared" si="6"/>
        <v>12000</v>
      </c>
      <c r="I29" s="29">
        <f t="shared" si="6"/>
        <v>13000</v>
      </c>
      <c r="L29" s="95"/>
    </row>
    <row r="30" spans="1:12">
      <c r="A30" s="10"/>
      <c r="B30" s="10"/>
      <c r="C30" s="11">
        <v>31</v>
      </c>
      <c r="D30" s="14" t="s">
        <v>45</v>
      </c>
      <c r="E30" s="23">
        <v>6948.09</v>
      </c>
      <c r="F30" s="22">
        <v>9315</v>
      </c>
      <c r="G30" s="22">
        <v>11315</v>
      </c>
      <c r="H30" s="22">
        <v>12000</v>
      </c>
      <c r="I30" s="22">
        <v>13000</v>
      </c>
    </row>
    <row r="31" spans="1:12">
      <c r="A31" s="10"/>
      <c r="B31" s="10"/>
      <c r="C31" s="11">
        <v>61</v>
      </c>
      <c r="D31" s="14" t="s">
        <v>93</v>
      </c>
      <c r="E31" s="23">
        <v>0</v>
      </c>
      <c r="F31" s="22">
        <v>0</v>
      </c>
      <c r="G31" s="22">
        <v>0</v>
      </c>
      <c r="H31" s="22">
        <v>0</v>
      </c>
      <c r="I31" s="22">
        <v>0</v>
      </c>
    </row>
    <row r="32" spans="1:12" s="25" customFormat="1" ht="25.5">
      <c r="A32" s="20"/>
      <c r="B32" s="20">
        <v>68</v>
      </c>
      <c r="C32" s="27"/>
      <c r="D32" s="28" t="s">
        <v>94</v>
      </c>
      <c r="E32" s="29">
        <f>SUM(E33)</f>
        <v>4192.76</v>
      </c>
      <c r="F32" s="29">
        <f t="shared" ref="F32:I32" si="7">SUM(F33)</f>
        <v>6500</v>
      </c>
      <c r="G32" s="29">
        <f t="shared" si="7"/>
        <v>6500</v>
      </c>
      <c r="H32" s="29">
        <f t="shared" si="7"/>
        <v>6500</v>
      </c>
      <c r="I32" s="29">
        <f t="shared" si="7"/>
        <v>6500</v>
      </c>
    </row>
    <row r="33" spans="1:9">
      <c r="A33" s="10"/>
      <c r="B33" s="10"/>
      <c r="C33" s="11">
        <v>11</v>
      </c>
      <c r="D33" s="14" t="s">
        <v>19</v>
      </c>
      <c r="E33" s="23">
        <v>4192.76</v>
      </c>
      <c r="F33" s="22">
        <v>6500</v>
      </c>
      <c r="G33" s="22">
        <v>6500</v>
      </c>
      <c r="H33" s="22">
        <v>6500</v>
      </c>
      <c r="I33" s="22">
        <v>6500</v>
      </c>
    </row>
    <row r="34" spans="1:9" ht="31.5">
      <c r="A34" s="60">
        <v>7</v>
      </c>
      <c r="B34" s="60"/>
      <c r="C34" s="60"/>
      <c r="D34" s="61" t="s">
        <v>20</v>
      </c>
      <c r="E34" s="62">
        <f>SUM(E35)</f>
        <v>11617.47</v>
      </c>
      <c r="F34" s="62">
        <f t="shared" ref="F34:I34" si="8">SUM(F35)</f>
        <v>60000</v>
      </c>
      <c r="G34" s="62">
        <f t="shared" si="8"/>
        <v>60000</v>
      </c>
      <c r="H34" s="62">
        <f t="shared" si="8"/>
        <v>45000</v>
      </c>
      <c r="I34" s="62">
        <f t="shared" si="8"/>
        <v>45000</v>
      </c>
    </row>
    <row r="35" spans="1:9" s="25" customFormat="1" ht="38.25">
      <c r="A35" s="9"/>
      <c r="B35" s="9">
        <v>71</v>
      </c>
      <c r="C35" s="9"/>
      <c r="D35" s="18" t="s">
        <v>21</v>
      </c>
      <c r="E35" s="21">
        <f>SUM(E36)</f>
        <v>11617.47</v>
      </c>
      <c r="F35" s="21">
        <f t="shared" ref="F35:I35" si="9">SUM(F36)</f>
        <v>60000</v>
      </c>
      <c r="G35" s="21">
        <f t="shared" si="9"/>
        <v>60000</v>
      </c>
      <c r="H35" s="21">
        <f t="shared" si="9"/>
        <v>45000</v>
      </c>
      <c r="I35" s="21">
        <f t="shared" si="9"/>
        <v>45000</v>
      </c>
    </row>
    <row r="36" spans="1:9" ht="38.25">
      <c r="A36" s="13"/>
      <c r="B36" s="13"/>
      <c r="C36" s="11">
        <v>71</v>
      </c>
      <c r="D36" s="14" t="s">
        <v>95</v>
      </c>
      <c r="E36" s="23">
        <v>11617.47</v>
      </c>
      <c r="F36" s="22">
        <v>60000</v>
      </c>
      <c r="G36" s="22">
        <v>60000</v>
      </c>
      <c r="H36" s="22">
        <v>45000</v>
      </c>
      <c r="I36" s="24">
        <v>45000</v>
      </c>
    </row>
    <row r="37" spans="1:9">
      <c r="A37" s="171" t="s">
        <v>96</v>
      </c>
      <c r="B37" s="171"/>
      <c r="C37" s="171"/>
      <c r="D37" s="171"/>
      <c r="E37" s="46">
        <f>SUM(E11+E34)</f>
        <v>951320.57999999984</v>
      </c>
      <c r="F37" s="46">
        <f t="shared" ref="F37:I37" si="10">SUM(F11+F34)</f>
        <v>1729572</v>
      </c>
      <c r="G37" s="46">
        <f t="shared" si="10"/>
        <v>2922230</v>
      </c>
      <c r="H37" s="46">
        <f t="shared" si="10"/>
        <v>1925500</v>
      </c>
      <c r="I37" s="46">
        <f t="shared" si="10"/>
        <v>2037500</v>
      </c>
    </row>
    <row r="39" spans="1:9" ht="15.75">
      <c r="A39" s="144" t="s">
        <v>107</v>
      </c>
      <c r="B39" s="169"/>
      <c r="C39" s="169"/>
      <c r="D39" s="169"/>
      <c r="E39" s="169"/>
      <c r="F39" s="169"/>
      <c r="G39" s="169"/>
      <c r="H39" s="169"/>
      <c r="I39" s="169"/>
    </row>
    <row r="40" spans="1:9" ht="18">
      <c r="A40" s="4"/>
      <c r="B40" s="4"/>
      <c r="C40" s="4"/>
      <c r="D40" s="4"/>
      <c r="E40" s="4"/>
      <c r="F40" s="4"/>
      <c r="G40" s="4"/>
      <c r="H40" s="5"/>
      <c r="I40" s="5"/>
    </row>
    <row r="41" spans="1:9" ht="38.25">
      <c r="A41" s="64" t="s">
        <v>14</v>
      </c>
      <c r="B41" s="65" t="s">
        <v>15</v>
      </c>
      <c r="C41" s="65" t="s">
        <v>16</v>
      </c>
      <c r="D41" s="65" t="s">
        <v>22</v>
      </c>
      <c r="E41" s="64" t="s">
        <v>326</v>
      </c>
      <c r="F41" s="64" t="s">
        <v>324</v>
      </c>
      <c r="G41" s="64" t="s">
        <v>327</v>
      </c>
      <c r="H41" s="64" t="s">
        <v>321</v>
      </c>
      <c r="I41" s="64" t="s">
        <v>322</v>
      </c>
    </row>
    <row r="42" spans="1:9" ht="15.75" customHeight="1">
      <c r="A42" s="63">
        <v>3</v>
      </c>
      <c r="B42" s="63"/>
      <c r="C42" s="63"/>
      <c r="D42" s="63" t="s">
        <v>23</v>
      </c>
      <c r="E42" s="66">
        <f t="shared" ref="E42:I42" si="11">SUM(E43+E49+E57+E60+E63+E66+E69)</f>
        <v>513599.56</v>
      </c>
      <c r="F42" s="66">
        <f t="shared" si="11"/>
        <v>790898</v>
      </c>
      <c r="G42" s="66">
        <f t="shared" si="11"/>
        <v>1050292</v>
      </c>
      <c r="H42" s="66">
        <f t="shared" si="11"/>
        <v>552700</v>
      </c>
      <c r="I42" s="66">
        <f t="shared" si="11"/>
        <v>567750</v>
      </c>
    </row>
    <row r="43" spans="1:9" s="25" customFormat="1" ht="15.75" customHeight="1">
      <c r="A43" s="9"/>
      <c r="B43" s="9">
        <v>31</v>
      </c>
      <c r="C43" s="9"/>
      <c r="D43" s="9" t="s">
        <v>24</v>
      </c>
      <c r="E43" s="50">
        <f t="shared" ref="E43:I43" si="12">SUM(E44:E48)</f>
        <v>135559</v>
      </c>
      <c r="F43" s="50">
        <f t="shared" si="12"/>
        <v>155087</v>
      </c>
      <c r="G43" s="50">
        <f t="shared" si="12"/>
        <v>250917</v>
      </c>
      <c r="H43" s="50">
        <f t="shared" si="12"/>
        <v>150000</v>
      </c>
      <c r="I43" s="50">
        <f t="shared" si="12"/>
        <v>155000</v>
      </c>
    </row>
    <row r="44" spans="1:9">
      <c r="A44" s="10"/>
      <c r="B44" s="10"/>
      <c r="C44" s="11">
        <v>11</v>
      </c>
      <c r="D44" s="11" t="s">
        <v>19</v>
      </c>
      <c r="E44" s="51">
        <v>103907.91</v>
      </c>
      <c r="F44" s="47">
        <v>118100</v>
      </c>
      <c r="G44" s="48">
        <v>199800</v>
      </c>
      <c r="H44" s="48">
        <v>86300</v>
      </c>
      <c r="I44" s="48">
        <v>78250</v>
      </c>
    </row>
    <row r="45" spans="1:9">
      <c r="A45" s="10"/>
      <c r="B45" s="10"/>
      <c r="C45" s="11">
        <v>12</v>
      </c>
      <c r="D45" s="14" t="s">
        <v>54</v>
      </c>
      <c r="E45" s="51">
        <v>15257.2</v>
      </c>
      <c r="F45" s="47">
        <v>19487</v>
      </c>
      <c r="G45" s="48">
        <v>30617</v>
      </c>
      <c r="H45" s="48">
        <v>7000</v>
      </c>
      <c r="I45" s="48">
        <v>7500</v>
      </c>
    </row>
    <row r="46" spans="1:9">
      <c r="A46" s="10"/>
      <c r="B46" s="10"/>
      <c r="C46" s="11">
        <v>31</v>
      </c>
      <c r="D46" s="14" t="s">
        <v>45</v>
      </c>
      <c r="E46" s="51">
        <v>0</v>
      </c>
      <c r="F46" s="47">
        <v>0</v>
      </c>
      <c r="G46" s="48">
        <v>0</v>
      </c>
      <c r="H46" s="48">
        <v>13000</v>
      </c>
      <c r="I46" s="48">
        <v>13000</v>
      </c>
    </row>
    <row r="47" spans="1:9" ht="25.5">
      <c r="A47" s="10"/>
      <c r="B47" s="10"/>
      <c r="C47" s="11">
        <v>41</v>
      </c>
      <c r="D47" s="14" t="s">
        <v>89</v>
      </c>
      <c r="E47" s="51">
        <v>0</v>
      </c>
      <c r="F47" s="52">
        <v>0</v>
      </c>
      <c r="G47" s="22">
        <v>0</v>
      </c>
      <c r="H47" s="22">
        <v>35000</v>
      </c>
      <c r="I47" s="22">
        <v>35000</v>
      </c>
    </row>
    <row r="48" spans="1:9">
      <c r="A48" s="10"/>
      <c r="B48" s="10"/>
      <c r="C48" s="11">
        <v>51</v>
      </c>
      <c r="D48" s="14" t="s">
        <v>55</v>
      </c>
      <c r="E48" s="51">
        <v>16393.89</v>
      </c>
      <c r="F48" s="52">
        <v>17500</v>
      </c>
      <c r="G48" s="22">
        <v>20500</v>
      </c>
      <c r="H48" s="22">
        <v>8700</v>
      </c>
      <c r="I48" s="22">
        <v>21250</v>
      </c>
    </row>
    <row r="49" spans="1:15" s="25" customFormat="1">
      <c r="A49" s="20"/>
      <c r="B49" s="9">
        <v>32</v>
      </c>
      <c r="C49" s="9"/>
      <c r="D49" s="9" t="s">
        <v>41</v>
      </c>
      <c r="E49" s="50">
        <f>SUM(E50:E56)</f>
        <v>203090.65</v>
      </c>
      <c r="F49" s="50">
        <f t="shared" ref="F49:I49" si="13">SUM(F50:F56)</f>
        <v>325550</v>
      </c>
      <c r="G49" s="50">
        <f t="shared" si="13"/>
        <v>365380</v>
      </c>
      <c r="H49" s="50">
        <f t="shared" si="13"/>
        <v>205000</v>
      </c>
      <c r="I49" s="50">
        <f t="shared" si="13"/>
        <v>210000</v>
      </c>
    </row>
    <row r="50" spans="1:15">
      <c r="A50" s="10"/>
      <c r="B50" s="10"/>
      <c r="C50" s="11">
        <v>11</v>
      </c>
      <c r="D50" s="11" t="s">
        <v>19</v>
      </c>
      <c r="E50" s="51">
        <v>54000.62</v>
      </c>
      <c r="F50" s="47">
        <v>68760</v>
      </c>
      <c r="G50" s="48">
        <v>73260</v>
      </c>
      <c r="H50" s="48">
        <v>0</v>
      </c>
      <c r="I50" s="48">
        <v>0</v>
      </c>
    </row>
    <row r="51" spans="1:15">
      <c r="A51" s="10"/>
      <c r="B51" s="10"/>
      <c r="C51" s="11">
        <v>31</v>
      </c>
      <c r="D51" s="14" t="s">
        <v>45</v>
      </c>
      <c r="E51" s="51">
        <v>20000</v>
      </c>
      <c r="F51" s="47">
        <v>20000</v>
      </c>
      <c r="G51" s="48">
        <v>22000</v>
      </c>
      <c r="H51" s="48"/>
      <c r="I51" s="48"/>
    </row>
    <row r="52" spans="1:15">
      <c r="A52" s="10"/>
      <c r="B52" s="10"/>
      <c r="C52" s="11">
        <v>51</v>
      </c>
      <c r="D52" s="14" t="s">
        <v>55</v>
      </c>
      <c r="E52" s="51">
        <v>102831.4</v>
      </c>
      <c r="F52" s="47">
        <v>205130</v>
      </c>
      <c r="G52" s="48">
        <v>242120</v>
      </c>
      <c r="H52" s="48">
        <v>190000</v>
      </c>
      <c r="I52" s="48">
        <v>195000</v>
      </c>
    </row>
    <row r="53" spans="1:15" ht="25.5">
      <c r="A53" s="10"/>
      <c r="B53" s="10"/>
      <c r="C53" s="11">
        <v>52</v>
      </c>
      <c r="D53" s="14" t="s">
        <v>102</v>
      </c>
      <c r="E53" s="51">
        <v>16258.63</v>
      </c>
      <c r="F53" s="52">
        <v>25700</v>
      </c>
      <c r="G53" s="22">
        <v>28000</v>
      </c>
      <c r="H53" s="22">
        <v>0</v>
      </c>
      <c r="I53" s="22">
        <v>0</v>
      </c>
      <c r="O53" s="142"/>
    </row>
    <row r="54" spans="1:15" ht="25.5">
      <c r="A54" s="10"/>
      <c r="B54" s="10"/>
      <c r="C54" s="11">
        <v>54</v>
      </c>
      <c r="D54" s="14" t="s">
        <v>103</v>
      </c>
      <c r="E54" s="51">
        <v>10000</v>
      </c>
      <c r="F54" s="52">
        <v>5960</v>
      </c>
      <c r="G54" s="22">
        <v>0</v>
      </c>
      <c r="H54" s="22">
        <v>0</v>
      </c>
      <c r="I54" s="22">
        <v>0</v>
      </c>
      <c r="O54" s="142"/>
    </row>
    <row r="55" spans="1:15">
      <c r="A55" s="10"/>
      <c r="B55" s="10"/>
      <c r="C55" s="11">
        <v>61</v>
      </c>
      <c r="D55" s="14" t="s">
        <v>93</v>
      </c>
      <c r="E55" s="51">
        <v>0</v>
      </c>
      <c r="F55" s="52">
        <v>0</v>
      </c>
      <c r="G55" s="22">
        <v>0</v>
      </c>
      <c r="H55" s="22">
        <v>0</v>
      </c>
      <c r="I55" s="22">
        <v>0</v>
      </c>
      <c r="O55" s="142"/>
    </row>
    <row r="56" spans="1:15" ht="38.25">
      <c r="A56" s="10"/>
      <c r="B56" s="10"/>
      <c r="C56" s="11">
        <v>71</v>
      </c>
      <c r="D56" s="14" t="s">
        <v>95</v>
      </c>
      <c r="E56" s="51">
        <v>0</v>
      </c>
      <c r="F56" s="52">
        <v>0</v>
      </c>
      <c r="G56" s="22">
        <v>0</v>
      </c>
      <c r="H56" s="22">
        <v>15000</v>
      </c>
      <c r="I56" s="22">
        <v>15000</v>
      </c>
      <c r="O56" s="142"/>
    </row>
    <row r="57" spans="1:15" s="25" customFormat="1">
      <c r="A57" s="20"/>
      <c r="B57" s="20">
        <v>34</v>
      </c>
      <c r="C57" s="27"/>
      <c r="D57" s="27" t="s">
        <v>97</v>
      </c>
      <c r="E57" s="53">
        <f t="shared" ref="E57:I57" si="14">SUM(E58:E59)</f>
        <v>1641.04</v>
      </c>
      <c r="F57" s="53">
        <f t="shared" si="14"/>
        <v>1670</v>
      </c>
      <c r="G57" s="53">
        <f t="shared" si="14"/>
        <v>2020</v>
      </c>
      <c r="H57" s="53">
        <f t="shared" si="14"/>
        <v>1700</v>
      </c>
      <c r="I57" s="53">
        <f t="shared" si="14"/>
        <v>1750</v>
      </c>
    </row>
    <row r="58" spans="1:15">
      <c r="A58" s="10"/>
      <c r="B58" s="10"/>
      <c r="C58" s="11">
        <v>11</v>
      </c>
      <c r="D58" s="11" t="s">
        <v>19</v>
      </c>
      <c r="E58" s="51">
        <v>1641.04</v>
      </c>
      <c r="F58" s="47">
        <v>1670</v>
      </c>
      <c r="G58" s="48">
        <v>2020</v>
      </c>
      <c r="H58" s="48">
        <v>1700</v>
      </c>
      <c r="I58" s="48">
        <v>1750</v>
      </c>
    </row>
    <row r="59" spans="1:15">
      <c r="A59" s="10"/>
      <c r="B59" s="10"/>
      <c r="C59" s="11">
        <v>51</v>
      </c>
      <c r="D59" s="14" t="s">
        <v>55</v>
      </c>
      <c r="E59" s="51">
        <v>0</v>
      </c>
      <c r="F59" s="47">
        <v>0</v>
      </c>
      <c r="G59" s="47"/>
      <c r="H59" s="47"/>
      <c r="I59" s="47"/>
    </row>
    <row r="60" spans="1:15" s="25" customFormat="1">
      <c r="A60" s="20"/>
      <c r="B60" s="20">
        <v>35</v>
      </c>
      <c r="C60" s="27"/>
      <c r="D60" s="27" t="s">
        <v>98</v>
      </c>
      <c r="E60" s="53">
        <f>SUM(E61:E62)</f>
        <v>7118.07</v>
      </c>
      <c r="F60" s="53">
        <f t="shared" ref="F60:I60" si="15">SUM(F61:F62)</f>
        <v>7000</v>
      </c>
      <c r="G60" s="53">
        <f t="shared" si="15"/>
        <v>7000</v>
      </c>
      <c r="H60" s="53">
        <f t="shared" si="15"/>
        <v>7000</v>
      </c>
      <c r="I60" s="53">
        <f t="shared" si="15"/>
        <v>8000</v>
      </c>
    </row>
    <row r="61" spans="1:15" s="25" customFormat="1">
      <c r="A61" s="20"/>
      <c r="B61" s="20"/>
      <c r="C61" s="11">
        <v>11</v>
      </c>
      <c r="D61" s="11" t="s">
        <v>19</v>
      </c>
      <c r="E61" s="51">
        <v>7118.07</v>
      </c>
      <c r="F61" s="47">
        <v>7000</v>
      </c>
      <c r="G61" s="48">
        <v>7000</v>
      </c>
      <c r="H61" s="48">
        <v>7000</v>
      </c>
      <c r="I61" s="48">
        <v>8000</v>
      </c>
    </row>
    <row r="62" spans="1:15">
      <c r="A62" s="10"/>
      <c r="B62" s="10"/>
      <c r="C62" s="11">
        <v>51</v>
      </c>
      <c r="D62" s="14" t="s">
        <v>55</v>
      </c>
      <c r="E62" s="51">
        <v>0</v>
      </c>
      <c r="F62" s="47">
        <v>0</v>
      </c>
      <c r="G62" s="48">
        <v>0</v>
      </c>
      <c r="H62" s="48">
        <v>0</v>
      </c>
      <c r="I62" s="48">
        <v>0</v>
      </c>
    </row>
    <row r="63" spans="1:15" s="25" customFormat="1" ht="38.25">
      <c r="A63" s="20"/>
      <c r="B63" s="20">
        <v>36</v>
      </c>
      <c r="C63" s="27"/>
      <c r="D63" s="28" t="s">
        <v>99</v>
      </c>
      <c r="E63" s="53">
        <f>SUM(E64:E65)</f>
        <v>41820.619999999995</v>
      </c>
      <c r="F63" s="53">
        <f t="shared" ref="F63:I63" si="16">SUM(F64:F65)</f>
        <v>46650</v>
      </c>
      <c r="G63" s="53">
        <f t="shared" si="16"/>
        <v>47500</v>
      </c>
      <c r="H63" s="53">
        <f t="shared" si="16"/>
        <v>83000</v>
      </c>
      <c r="I63" s="53">
        <f t="shared" si="16"/>
        <v>85000</v>
      </c>
    </row>
    <row r="64" spans="1:15">
      <c r="A64" s="10"/>
      <c r="B64" s="10"/>
      <c r="C64" s="11">
        <v>11</v>
      </c>
      <c r="D64" s="11" t="s">
        <v>19</v>
      </c>
      <c r="E64" s="51">
        <v>37398.089999999997</v>
      </c>
      <c r="F64" s="47">
        <v>42000</v>
      </c>
      <c r="G64" s="48">
        <v>42000</v>
      </c>
      <c r="H64" s="48">
        <v>73000</v>
      </c>
      <c r="I64" s="48">
        <v>85000</v>
      </c>
    </row>
    <row r="65" spans="1:9">
      <c r="A65" s="10"/>
      <c r="B65" s="10"/>
      <c r="C65" s="11">
        <v>51</v>
      </c>
      <c r="D65" s="14" t="s">
        <v>55</v>
      </c>
      <c r="E65" s="51">
        <v>4422.53</v>
      </c>
      <c r="F65" s="47">
        <v>4650</v>
      </c>
      <c r="G65" s="47">
        <v>5500</v>
      </c>
      <c r="H65" s="47">
        <v>10000</v>
      </c>
      <c r="I65" s="47">
        <v>0</v>
      </c>
    </row>
    <row r="66" spans="1:9" s="25" customFormat="1" ht="25.5">
      <c r="A66" s="20"/>
      <c r="B66" s="20">
        <v>37</v>
      </c>
      <c r="C66" s="27"/>
      <c r="D66" s="28" t="s">
        <v>100</v>
      </c>
      <c r="E66" s="53">
        <f>SUM(E67:E68)</f>
        <v>27562.240000000002</v>
      </c>
      <c r="F66" s="53">
        <f t="shared" ref="F66:I66" si="17">SUM(F67:F68)</f>
        <v>29750</v>
      </c>
      <c r="G66" s="53">
        <f t="shared" si="17"/>
        <v>36700</v>
      </c>
      <c r="H66" s="53">
        <f t="shared" si="17"/>
        <v>30000</v>
      </c>
      <c r="I66" s="53">
        <f t="shared" si="17"/>
        <v>31000</v>
      </c>
    </row>
    <row r="67" spans="1:9" s="25" customFormat="1">
      <c r="A67" s="20"/>
      <c r="B67" s="20"/>
      <c r="C67" s="11">
        <v>11</v>
      </c>
      <c r="D67" s="11" t="s">
        <v>19</v>
      </c>
      <c r="E67" s="51">
        <v>27562.240000000002</v>
      </c>
      <c r="F67" s="47">
        <v>29750</v>
      </c>
      <c r="G67" s="48">
        <v>36700</v>
      </c>
      <c r="H67" s="48">
        <v>30000</v>
      </c>
      <c r="I67" s="48">
        <v>31000</v>
      </c>
    </row>
    <row r="68" spans="1:9">
      <c r="A68" s="10"/>
      <c r="B68" s="10"/>
      <c r="C68" s="11">
        <v>51</v>
      </c>
      <c r="D68" s="14" t="s">
        <v>55</v>
      </c>
      <c r="E68" s="51">
        <v>0</v>
      </c>
      <c r="F68" s="47">
        <v>0</v>
      </c>
      <c r="G68" s="48">
        <v>0</v>
      </c>
      <c r="H68" s="48">
        <v>0</v>
      </c>
      <c r="I68" s="48">
        <v>0</v>
      </c>
    </row>
    <row r="69" spans="1:9" s="25" customFormat="1">
      <c r="A69" s="20"/>
      <c r="B69" s="20">
        <v>38</v>
      </c>
      <c r="C69" s="27"/>
      <c r="D69" s="27" t="s">
        <v>101</v>
      </c>
      <c r="E69" s="53">
        <f>SUM(E70:E71)</f>
        <v>96807.94</v>
      </c>
      <c r="F69" s="53">
        <f t="shared" ref="F69:I69" si="18">SUM(F70:F71)</f>
        <v>225191</v>
      </c>
      <c r="G69" s="53">
        <f t="shared" si="18"/>
        <v>340775</v>
      </c>
      <c r="H69" s="53">
        <f t="shared" si="18"/>
        <v>76000</v>
      </c>
      <c r="I69" s="53">
        <f t="shared" si="18"/>
        <v>77000</v>
      </c>
    </row>
    <row r="70" spans="1:9" s="25" customFormat="1">
      <c r="A70" s="20"/>
      <c r="B70" s="20"/>
      <c r="C70" s="11">
        <v>11</v>
      </c>
      <c r="D70" s="11" t="s">
        <v>19</v>
      </c>
      <c r="E70" s="51">
        <v>96807.94</v>
      </c>
      <c r="F70" s="47">
        <v>225191</v>
      </c>
      <c r="G70" s="48">
        <v>340775</v>
      </c>
      <c r="H70" s="48">
        <v>76000</v>
      </c>
      <c r="I70" s="48">
        <v>77000</v>
      </c>
    </row>
    <row r="71" spans="1:9">
      <c r="A71" s="10"/>
      <c r="B71" s="10"/>
      <c r="C71" s="11">
        <v>51</v>
      </c>
      <c r="D71" s="14" t="s">
        <v>55</v>
      </c>
      <c r="E71" s="51">
        <v>0</v>
      </c>
      <c r="F71" s="47">
        <v>0</v>
      </c>
      <c r="G71" s="48">
        <v>0</v>
      </c>
      <c r="H71" s="48">
        <v>0</v>
      </c>
      <c r="I71" s="48">
        <v>0</v>
      </c>
    </row>
    <row r="72" spans="1:9" ht="31.5">
      <c r="A72" s="60">
        <v>4</v>
      </c>
      <c r="B72" s="60"/>
      <c r="C72" s="60"/>
      <c r="D72" s="61" t="s">
        <v>25</v>
      </c>
      <c r="E72" s="66">
        <f t="shared" ref="E72:I72" si="19">SUM(E73+E77+E84)</f>
        <v>383601.41</v>
      </c>
      <c r="F72" s="66">
        <f t="shared" si="19"/>
        <v>954620</v>
      </c>
      <c r="G72" s="66">
        <f t="shared" si="19"/>
        <v>1850171.75</v>
      </c>
      <c r="H72" s="66">
        <f t="shared" si="19"/>
        <v>607800</v>
      </c>
      <c r="I72" s="66">
        <f t="shared" si="19"/>
        <v>739092</v>
      </c>
    </row>
    <row r="73" spans="1:9" s="25" customFormat="1" ht="38.25">
      <c r="A73" s="9"/>
      <c r="B73" s="9">
        <v>41</v>
      </c>
      <c r="C73" s="9"/>
      <c r="D73" s="18" t="s">
        <v>26</v>
      </c>
      <c r="E73" s="50">
        <f>SUM(E74:E76)</f>
        <v>8550</v>
      </c>
      <c r="F73" s="50">
        <f t="shared" ref="F73:I73" si="20">SUM(F74:F76)</f>
        <v>11650</v>
      </c>
      <c r="G73" s="50">
        <f t="shared" si="20"/>
        <v>11650</v>
      </c>
      <c r="H73" s="50">
        <f t="shared" si="20"/>
        <v>8000</v>
      </c>
      <c r="I73" s="50">
        <f t="shared" si="20"/>
        <v>8000</v>
      </c>
    </row>
    <row r="74" spans="1:9">
      <c r="A74" s="13"/>
      <c r="B74" s="13"/>
      <c r="C74" s="11">
        <v>51</v>
      </c>
      <c r="D74" s="14" t="s">
        <v>55</v>
      </c>
      <c r="E74" s="51">
        <v>6550</v>
      </c>
      <c r="F74" s="47">
        <v>11650</v>
      </c>
      <c r="G74" s="48">
        <v>11650</v>
      </c>
      <c r="H74" s="48">
        <v>6000</v>
      </c>
      <c r="I74" s="49">
        <v>6000</v>
      </c>
    </row>
    <row r="75" spans="1:9" ht="25.5">
      <c r="A75" s="13"/>
      <c r="B75" s="13"/>
      <c r="C75" s="11">
        <v>52</v>
      </c>
      <c r="D75" s="14" t="s">
        <v>102</v>
      </c>
      <c r="E75" s="51">
        <v>2000</v>
      </c>
      <c r="F75" s="52">
        <v>0</v>
      </c>
      <c r="G75" s="22">
        <v>0</v>
      </c>
      <c r="H75" s="22">
        <v>2000</v>
      </c>
      <c r="I75" s="24">
        <v>2000</v>
      </c>
    </row>
    <row r="76" spans="1:9" ht="38.25">
      <c r="A76" s="13"/>
      <c r="B76" s="13"/>
      <c r="C76" s="11">
        <v>71</v>
      </c>
      <c r="D76" s="14" t="s">
        <v>95</v>
      </c>
      <c r="E76" s="51">
        <v>0</v>
      </c>
      <c r="F76" s="52">
        <v>0</v>
      </c>
      <c r="G76" s="22">
        <v>0</v>
      </c>
      <c r="H76" s="22">
        <v>0</v>
      </c>
      <c r="I76" s="24">
        <v>0</v>
      </c>
    </row>
    <row r="77" spans="1:9" s="25" customFormat="1" ht="25.5">
      <c r="A77" s="9"/>
      <c r="B77" s="9">
        <v>42</v>
      </c>
      <c r="C77" s="27"/>
      <c r="D77" s="28" t="s">
        <v>104</v>
      </c>
      <c r="E77" s="53">
        <f t="shared" ref="E77:I77" si="21">SUM(E78:E83)</f>
        <v>375051.41</v>
      </c>
      <c r="F77" s="53">
        <f t="shared" si="21"/>
        <v>942970</v>
      </c>
      <c r="G77" s="53">
        <f t="shared" si="21"/>
        <v>1838521.75</v>
      </c>
      <c r="H77" s="53">
        <f t="shared" si="21"/>
        <v>599800</v>
      </c>
      <c r="I77" s="53">
        <f t="shared" si="21"/>
        <v>731092</v>
      </c>
    </row>
    <row r="78" spans="1:9">
      <c r="A78" s="13"/>
      <c r="B78" s="13"/>
      <c r="C78" s="11">
        <v>11</v>
      </c>
      <c r="D78" s="11" t="s">
        <v>19</v>
      </c>
      <c r="E78" s="51">
        <v>0</v>
      </c>
      <c r="F78" s="51">
        <v>0</v>
      </c>
      <c r="G78" s="51"/>
      <c r="H78" s="51"/>
      <c r="I78" s="51"/>
    </row>
    <row r="79" spans="1:9" ht="25.5">
      <c r="A79" s="13"/>
      <c r="B79" s="13"/>
      <c r="C79" s="11">
        <v>41</v>
      </c>
      <c r="D79" s="14" t="s">
        <v>89</v>
      </c>
      <c r="E79" s="51">
        <v>0</v>
      </c>
      <c r="F79" s="51">
        <v>0</v>
      </c>
      <c r="G79" s="51"/>
      <c r="H79" s="51"/>
      <c r="I79" s="51"/>
    </row>
    <row r="80" spans="1:9">
      <c r="A80" s="13"/>
      <c r="B80" s="13"/>
      <c r="C80" s="11">
        <v>51</v>
      </c>
      <c r="D80" s="14" t="s">
        <v>55</v>
      </c>
      <c r="E80" s="51">
        <v>361558.19</v>
      </c>
      <c r="F80" s="47">
        <v>902970</v>
      </c>
      <c r="G80" s="48">
        <v>1785000</v>
      </c>
      <c r="H80" s="48">
        <v>298200</v>
      </c>
      <c r="I80" s="49">
        <v>325492</v>
      </c>
    </row>
    <row r="81" spans="1:17" ht="25.5">
      <c r="A81" s="13"/>
      <c r="B81" s="13"/>
      <c r="C81" s="11">
        <v>52</v>
      </c>
      <c r="D81" s="14" t="s">
        <v>102</v>
      </c>
      <c r="E81" s="51">
        <v>13493.22</v>
      </c>
      <c r="F81" s="52">
        <v>15000</v>
      </c>
      <c r="G81" s="22">
        <v>16521.75</v>
      </c>
      <c r="H81" s="22">
        <v>1600</v>
      </c>
      <c r="I81" s="24">
        <v>1600</v>
      </c>
      <c r="N81" s="142"/>
    </row>
    <row r="82" spans="1:17">
      <c r="A82" s="54"/>
      <c r="B82" s="54"/>
      <c r="C82" s="11">
        <v>56</v>
      </c>
      <c r="D82" s="14" t="s">
        <v>60</v>
      </c>
      <c r="E82" s="51">
        <v>0</v>
      </c>
      <c r="F82" s="52">
        <v>0</v>
      </c>
      <c r="G82" s="22">
        <v>0</v>
      </c>
      <c r="H82" s="22">
        <v>300000</v>
      </c>
      <c r="I82" s="24">
        <v>404000</v>
      </c>
    </row>
    <row r="83" spans="1:17" ht="38.25">
      <c r="A83" s="54"/>
      <c r="B83" s="54"/>
      <c r="C83" s="11">
        <v>71</v>
      </c>
      <c r="D83" s="14" t="s">
        <v>95</v>
      </c>
      <c r="E83" s="51">
        <v>0</v>
      </c>
      <c r="F83" s="52">
        <v>25000</v>
      </c>
      <c r="G83" s="22">
        <v>37000</v>
      </c>
      <c r="H83" s="22"/>
      <c r="I83" s="24"/>
      <c r="Q83" s="142"/>
    </row>
    <row r="84" spans="1:17" s="25" customFormat="1" ht="26.25">
      <c r="A84" s="55"/>
      <c r="B84" s="67">
        <v>45</v>
      </c>
      <c r="C84" s="55"/>
      <c r="D84" s="56" t="s">
        <v>105</v>
      </c>
      <c r="E84" s="58">
        <f>SUM(E85)</f>
        <v>0</v>
      </c>
      <c r="F84" s="58">
        <f t="shared" ref="F84:I84" si="22">SUM(F85)</f>
        <v>0</v>
      </c>
      <c r="G84" s="58">
        <f t="shared" si="22"/>
        <v>0</v>
      </c>
      <c r="H84" s="58">
        <f t="shared" si="22"/>
        <v>0</v>
      </c>
      <c r="I84" s="58">
        <f t="shared" si="22"/>
        <v>0</v>
      </c>
      <c r="Q84" s="143"/>
    </row>
    <row r="85" spans="1:17">
      <c r="A85" s="57"/>
      <c r="B85" s="57"/>
      <c r="C85" s="11">
        <v>51</v>
      </c>
      <c r="D85" s="14" t="s">
        <v>55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Q85" s="142"/>
    </row>
    <row r="86" spans="1:17">
      <c r="A86" s="168" t="s">
        <v>275</v>
      </c>
      <c r="B86" s="168"/>
      <c r="C86" s="168"/>
      <c r="D86" s="168"/>
      <c r="E86" s="81">
        <f t="shared" ref="E86:I86" si="23">SUM(E42+E72)</f>
        <v>897200.97</v>
      </c>
      <c r="F86" s="81">
        <f t="shared" si="23"/>
        <v>1745518</v>
      </c>
      <c r="G86" s="81">
        <f t="shared" si="23"/>
        <v>2900463.75</v>
      </c>
      <c r="H86" s="81">
        <f t="shared" si="23"/>
        <v>1160500</v>
      </c>
      <c r="I86" s="81">
        <f t="shared" si="23"/>
        <v>1306842</v>
      </c>
    </row>
    <row r="90" spans="1:17">
      <c r="M90" s="142"/>
    </row>
    <row r="91" spans="1:17">
      <c r="M91" s="142"/>
    </row>
    <row r="92" spans="1:17">
      <c r="M92" s="142"/>
    </row>
    <row r="93" spans="1:17">
      <c r="M93" s="142"/>
    </row>
  </sheetData>
  <mergeCells count="9">
    <mergeCell ref="A86:D86"/>
    <mergeCell ref="A8:I8"/>
    <mergeCell ref="A39:I39"/>
    <mergeCell ref="A1:I1"/>
    <mergeCell ref="A3:I3"/>
    <mergeCell ref="A37:D37"/>
    <mergeCell ref="A5:I5"/>
    <mergeCell ref="A6:I6"/>
    <mergeCell ref="A7:I7"/>
  </mergeCells>
  <pageMargins left="0.7" right="0.7" top="0.75" bottom="0.75" header="0.3" footer="0.3"/>
  <pageSetup paperSize="9" scale="6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workbookViewId="0">
      <selection activeCell="L17" sqref="L17"/>
    </sheetView>
  </sheetViews>
  <sheetFormatPr defaultRowHeight="15"/>
  <cols>
    <col min="1" max="1" width="37.7109375" customWidth="1"/>
    <col min="2" max="3" width="25.28515625" customWidth="1"/>
    <col min="4" max="4" width="24.42578125" customWidth="1"/>
    <col min="5" max="6" width="25.28515625" customWidth="1"/>
  </cols>
  <sheetData>
    <row r="1" spans="1:6" ht="15.75">
      <c r="A1" s="144" t="s">
        <v>38</v>
      </c>
      <c r="B1" s="144"/>
      <c r="C1" s="144"/>
      <c r="D1" s="144"/>
      <c r="E1" s="170"/>
      <c r="F1" s="170"/>
    </row>
    <row r="2" spans="1:6" ht="9.75" customHeight="1">
      <c r="A2" s="4"/>
      <c r="B2" s="4"/>
      <c r="C2" s="4"/>
      <c r="D2" s="4"/>
      <c r="E2" s="5"/>
      <c r="F2" s="5"/>
    </row>
    <row r="3" spans="1:6" ht="18" customHeight="1">
      <c r="A3" s="144" t="s">
        <v>13</v>
      </c>
      <c r="B3" s="154"/>
      <c r="C3" s="154"/>
      <c r="D3" s="154"/>
      <c r="E3" s="154"/>
      <c r="F3" s="154"/>
    </row>
    <row r="4" spans="1:6" ht="10.5" customHeight="1">
      <c r="A4" s="4"/>
      <c r="B4" s="4"/>
      <c r="C4" s="4"/>
      <c r="D4" s="4"/>
      <c r="E4" s="5"/>
      <c r="F4" s="5"/>
    </row>
    <row r="5" spans="1:6" ht="15.75">
      <c r="A5" s="144" t="s">
        <v>27</v>
      </c>
      <c r="B5" s="169"/>
      <c r="C5" s="169"/>
      <c r="D5" s="169"/>
      <c r="E5" s="169"/>
      <c r="F5" s="169"/>
    </row>
    <row r="6" spans="1:6" ht="12" customHeight="1">
      <c r="A6" s="4"/>
      <c r="B6" s="4"/>
      <c r="C6" s="4"/>
      <c r="D6" s="4"/>
      <c r="E6" s="5"/>
      <c r="F6" s="82" t="s">
        <v>112</v>
      </c>
    </row>
    <row r="7" spans="1:6" ht="31.5">
      <c r="A7" s="83" t="s">
        <v>28</v>
      </c>
      <c r="B7" s="84" t="s">
        <v>326</v>
      </c>
      <c r="C7" s="83" t="s">
        <v>340</v>
      </c>
      <c r="D7" s="83" t="s">
        <v>337</v>
      </c>
      <c r="E7" s="83" t="s">
        <v>338</v>
      </c>
      <c r="F7" s="83" t="s">
        <v>339</v>
      </c>
    </row>
    <row r="8" spans="1:6" ht="15.75" customHeight="1">
      <c r="A8" s="85" t="s">
        <v>29</v>
      </c>
      <c r="B8" s="86">
        <f>SUM(B9+B14+B16+B19+B22+B27+B29+B34+B38)</f>
        <v>910512</v>
      </c>
      <c r="C8" s="86">
        <f>SUM(C9+C14+C16+C19+C22+C27+C29+C34+C38)</f>
        <v>1799515</v>
      </c>
      <c r="D8" s="86">
        <f>SUM(D9+D14+D16+D19+D22+D27+D29+D34+D38)</f>
        <v>2804188.8</v>
      </c>
      <c r="E8" s="86">
        <f>SUM(E9+E14+E16+E19+E22+E27+E29+E34+E38)</f>
        <v>1591770</v>
      </c>
      <c r="F8" s="86">
        <f>SUM(F9+F14+F16+F19+F22+F27+F29+F34+F38)</f>
        <v>991770</v>
      </c>
    </row>
    <row r="9" spans="1:6" ht="15.75" customHeight="1">
      <c r="A9" s="85" t="s">
        <v>30</v>
      </c>
      <c r="B9" s="86">
        <f>SUM(B10:B13)</f>
        <v>115098</v>
      </c>
      <c r="C9" s="86">
        <f>SUM(C10:C13)</f>
        <v>131750</v>
      </c>
      <c r="D9" s="86">
        <f>SUM(D10:D13)</f>
        <v>184975</v>
      </c>
      <c r="E9" s="86">
        <f>SUM(E10:E13)</f>
        <v>172650</v>
      </c>
      <c r="F9" s="86">
        <f>SUM(F10:F13)</f>
        <v>172650</v>
      </c>
    </row>
    <row r="10" spans="1:6" ht="30">
      <c r="A10" s="87" t="s">
        <v>31</v>
      </c>
      <c r="B10" s="88">
        <v>95731</v>
      </c>
      <c r="C10" s="89">
        <v>106155</v>
      </c>
      <c r="D10" s="89">
        <v>140740</v>
      </c>
      <c r="E10" s="92">
        <v>150700</v>
      </c>
      <c r="F10" s="92">
        <v>150700</v>
      </c>
    </row>
    <row r="11" spans="1:6" ht="15.75">
      <c r="A11" s="90" t="s">
        <v>32</v>
      </c>
      <c r="B11" s="88">
        <v>2993</v>
      </c>
      <c r="C11" s="89">
        <v>3295</v>
      </c>
      <c r="D11" s="89">
        <v>18235</v>
      </c>
      <c r="E11" s="92">
        <v>3050</v>
      </c>
      <c r="F11" s="92">
        <v>3050</v>
      </c>
    </row>
    <row r="12" spans="1:6" ht="30">
      <c r="A12" s="91" t="s">
        <v>113</v>
      </c>
      <c r="B12" s="88">
        <v>16374</v>
      </c>
      <c r="C12" s="89">
        <v>22300</v>
      </c>
      <c r="D12" s="89">
        <v>26000</v>
      </c>
      <c r="E12" s="92">
        <v>18900</v>
      </c>
      <c r="F12" s="92">
        <v>18900</v>
      </c>
    </row>
    <row r="13" spans="1:6" ht="30">
      <c r="A13" s="91" t="s">
        <v>114</v>
      </c>
      <c r="B13" s="88"/>
      <c r="C13" s="89">
        <v>0</v>
      </c>
      <c r="D13" s="89">
        <v>0</v>
      </c>
      <c r="E13" s="92">
        <v>0</v>
      </c>
      <c r="F13" s="92">
        <v>0</v>
      </c>
    </row>
    <row r="14" spans="1:6" ht="15.75">
      <c r="A14" s="85" t="s">
        <v>115</v>
      </c>
      <c r="B14" s="86">
        <f>SUM(B15)</f>
        <v>9200</v>
      </c>
      <c r="C14" s="86">
        <f>SUM(C15)</f>
        <v>40000</v>
      </c>
      <c r="D14" s="86">
        <f>SUM(D15)</f>
        <v>28000</v>
      </c>
      <c r="E14" s="86">
        <f t="shared" ref="E14:F14" si="0">SUM(E15)</f>
        <v>3700</v>
      </c>
      <c r="F14" s="86">
        <f t="shared" si="0"/>
        <v>3700</v>
      </c>
    </row>
    <row r="15" spans="1:6" ht="15.75">
      <c r="A15" s="91" t="s">
        <v>116</v>
      </c>
      <c r="B15" s="88">
        <v>9200</v>
      </c>
      <c r="C15" s="89">
        <v>40000</v>
      </c>
      <c r="D15" s="89">
        <v>28000</v>
      </c>
      <c r="E15" s="92">
        <v>3700</v>
      </c>
      <c r="F15" s="92">
        <v>3700</v>
      </c>
    </row>
    <row r="16" spans="1:6" ht="15.75">
      <c r="A16" s="85" t="s">
        <v>33</v>
      </c>
      <c r="B16" s="86">
        <f>SUM(B17:B18)</f>
        <v>127590</v>
      </c>
      <c r="C16" s="86">
        <f>SUM(C17:C18)</f>
        <v>71900</v>
      </c>
      <c r="D16" s="86">
        <f>SUM(D17:D18)</f>
        <v>140183.79999999999</v>
      </c>
      <c r="E16" s="86">
        <f t="shared" ref="E16:F16" si="1">SUM(E17:E18)</f>
        <v>155400</v>
      </c>
      <c r="F16" s="86">
        <f t="shared" si="1"/>
        <v>155400</v>
      </c>
    </row>
    <row r="17" spans="1:6" ht="30">
      <c r="A17" s="91" t="s">
        <v>117</v>
      </c>
      <c r="B17" s="88">
        <v>57590</v>
      </c>
      <c r="C17" s="89">
        <v>71900</v>
      </c>
      <c r="D17" s="215">
        <v>100183.8</v>
      </c>
      <c r="E17" s="92">
        <v>105400</v>
      </c>
      <c r="F17" s="92">
        <v>105400</v>
      </c>
    </row>
    <row r="18" spans="1:6" ht="15.75">
      <c r="A18" s="91" t="s">
        <v>118</v>
      </c>
      <c r="B18" s="89">
        <v>70000</v>
      </c>
      <c r="C18" s="89">
        <v>0</v>
      </c>
      <c r="D18" s="89">
        <v>40000</v>
      </c>
      <c r="E18" s="92">
        <v>50000</v>
      </c>
      <c r="F18" s="92">
        <v>50000</v>
      </c>
    </row>
    <row r="19" spans="1:6" ht="15.75">
      <c r="A19" s="85" t="s">
        <v>119</v>
      </c>
      <c r="B19" s="86">
        <f>SUM(B20:B21)</f>
        <v>102316</v>
      </c>
      <c r="C19" s="86">
        <f>SUM(C20:C21)</f>
        <v>233435</v>
      </c>
      <c r="D19" s="86">
        <f>SUM(D20:D21)</f>
        <v>219782</v>
      </c>
      <c r="E19" s="86">
        <f t="shared" ref="E19:F19" si="2">SUM(E20:E21)</f>
        <v>203200</v>
      </c>
      <c r="F19" s="86">
        <f t="shared" si="2"/>
        <v>203200</v>
      </c>
    </row>
    <row r="20" spans="1:6" ht="30">
      <c r="A20" s="91" t="s">
        <v>120</v>
      </c>
      <c r="B20" s="88">
        <v>1200</v>
      </c>
      <c r="C20" s="89">
        <v>1200</v>
      </c>
      <c r="D20" s="89">
        <v>1200</v>
      </c>
      <c r="E20" s="92">
        <v>1400</v>
      </c>
      <c r="F20" s="92">
        <v>1400</v>
      </c>
    </row>
    <row r="21" spans="1:6" ht="30">
      <c r="A21" s="91" t="s">
        <v>121</v>
      </c>
      <c r="B21" s="89">
        <v>101116</v>
      </c>
      <c r="C21" s="89">
        <v>232235</v>
      </c>
      <c r="D21" s="89">
        <v>218582</v>
      </c>
      <c r="E21" s="92">
        <v>201800</v>
      </c>
      <c r="F21" s="92">
        <v>201800</v>
      </c>
    </row>
    <row r="22" spans="1:6" ht="31.5">
      <c r="A22" s="85" t="s">
        <v>122</v>
      </c>
      <c r="B22" s="86">
        <f>SUM(B23:B26)</f>
        <v>368193</v>
      </c>
      <c r="C22" s="86">
        <f>SUM(C23:C26)</f>
        <v>1164145</v>
      </c>
      <c r="D22" s="86">
        <f>SUM(D23:D26)</f>
        <v>2041453</v>
      </c>
      <c r="E22" s="86">
        <f t="shared" ref="E22:F22" si="3">SUM(E23:E26)</f>
        <v>875300</v>
      </c>
      <c r="F22" s="86">
        <f t="shared" si="3"/>
        <v>275300</v>
      </c>
    </row>
    <row r="23" spans="1:6" ht="15.75">
      <c r="A23" s="87" t="s">
        <v>123</v>
      </c>
      <c r="B23" s="88">
        <v>225100</v>
      </c>
      <c r="C23" s="89">
        <v>210090</v>
      </c>
      <c r="D23" s="89">
        <v>303030</v>
      </c>
      <c r="E23" s="92">
        <v>9400</v>
      </c>
      <c r="F23" s="92">
        <v>9400</v>
      </c>
    </row>
    <row r="24" spans="1:6" ht="15.75">
      <c r="A24" s="90" t="s">
        <v>124</v>
      </c>
      <c r="B24" s="88">
        <v>1000</v>
      </c>
      <c r="C24" s="89">
        <v>135100</v>
      </c>
      <c r="D24" s="89">
        <v>230660</v>
      </c>
      <c r="E24" s="92">
        <v>68300</v>
      </c>
      <c r="F24" s="92">
        <v>68300</v>
      </c>
    </row>
    <row r="25" spans="1:6" ht="15.75">
      <c r="A25" s="91" t="s">
        <v>125</v>
      </c>
      <c r="B25" s="88">
        <v>6000</v>
      </c>
      <c r="C25" s="89">
        <v>379000</v>
      </c>
      <c r="D25" s="89">
        <v>124000</v>
      </c>
      <c r="E25" s="92">
        <v>24000</v>
      </c>
      <c r="F25" s="92">
        <v>24000</v>
      </c>
    </row>
    <row r="26" spans="1:6" ht="45">
      <c r="A26" s="91" t="s">
        <v>126</v>
      </c>
      <c r="B26" s="88">
        <v>136093</v>
      </c>
      <c r="C26" s="89">
        <v>439955</v>
      </c>
      <c r="D26" s="89">
        <v>1383763</v>
      </c>
      <c r="E26" s="92">
        <v>773600</v>
      </c>
      <c r="F26" s="92">
        <v>173600</v>
      </c>
    </row>
    <row r="27" spans="1:6" ht="15.75">
      <c r="A27" s="85" t="s">
        <v>127</v>
      </c>
      <c r="B27" s="86">
        <f>SUM(B28)</f>
        <v>35900</v>
      </c>
      <c r="C27" s="86">
        <f>SUM(C28)</f>
        <v>25000</v>
      </c>
      <c r="D27" s="86">
        <f>SUM(D28)</f>
        <v>41000</v>
      </c>
      <c r="E27" s="86">
        <f t="shared" ref="E27:F27" si="4">SUM(E28)</f>
        <v>46500</v>
      </c>
      <c r="F27" s="86">
        <f t="shared" si="4"/>
        <v>46500</v>
      </c>
    </row>
    <row r="28" spans="1:6" ht="30">
      <c r="A28" s="91" t="s">
        <v>128</v>
      </c>
      <c r="B28" s="88">
        <v>35900</v>
      </c>
      <c r="C28" s="89">
        <v>25000</v>
      </c>
      <c r="D28" s="89">
        <v>41000</v>
      </c>
      <c r="E28" s="92">
        <v>46500</v>
      </c>
      <c r="F28" s="92">
        <v>46500</v>
      </c>
    </row>
    <row r="29" spans="1:6" ht="15.75">
      <c r="A29" s="85" t="s">
        <v>129</v>
      </c>
      <c r="B29" s="86">
        <f>SUM(B30:B33)</f>
        <v>59740</v>
      </c>
      <c r="C29" s="86">
        <f>SUM(C30:C33)</f>
        <v>60885</v>
      </c>
      <c r="D29" s="86">
        <f>SUM(D30:D33)</f>
        <v>71895</v>
      </c>
      <c r="E29" s="86">
        <f t="shared" ref="E29:F29" si="5">SUM(E30:E33)</f>
        <v>56020</v>
      </c>
      <c r="F29" s="86">
        <f t="shared" si="5"/>
        <v>56020</v>
      </c>
    </row>
    <row r="30" spans="1:6" ht="15.75">
      <c r="A30" s="91" t="s">
        <v>130</v>
      </c>
      <c r="B30" s="88">
        <v>20500</v>
      </c>
      <c r="C30" s="89">
        <v>24200</v>
      </c>
      <c r="D30" s="89">
        <v>32500</v>
      </c>
      <c r="E30" s="92">
        <v>27400</v>
      </c>
      <c r="F30" s="92">
        <v>27400</v>
      </c>
    </row>
    <row r="31" spans="1:6" ht="15.75">
      <c r="A31" s="91" t="s">
        <v>131</v>
      </c>
      <c r="B31" s="88">
        <v>4655</v>
      </c>
      <c r="C31" s="89">
        <v>4250</v>
      </c>
      <c r="D31" s="89">
        <v>4550</v>
      </c>
      <c r="E31" s="92">
        <v>5000</v>
      </c>
      <c r="F31" s="92">
        <v>5000</v>
      </c>
    </row>
    <row r="32" spans="1:6" ht="15.75">
      <c r="A32" s="91" t="s">
        <v>132</v>
      </c>
      <c r="B32" s="88">
        <v>5500</v>
      </c>
      <c r="C32" s="89">
        <v>2500</v>
      </c>
      <c r="D32" s="89">
        <v>4500</v>
      </c>
      <c r="E32" s="92">
        <v>5000</v>
      </c>
      <c r="F32" s="92">
        <v>5000</v>
      </c>
    </row>
    <row r="33" spans="1:6" ht="30">
      <c r="A33" s="91" t="s">
        <v>133</v>
      </c>
      <c r="B33" s="88">
        <v>29085</v>
      </c>
      <c r="C33" s="89">
        <v>29935</v>
      </c>
      <c r="D33" s="89">
        <v>30345</v>
      </c>
      <c r="E33" s="92">
        <v>18620</v>
      </c>
      <c r="F33" s="92">
        <v>18620</v>
      </c>
    </row>
    <row r="34" spans="1:6" ht="15.75">
      <c r="A34" s="85" t="s">
        <v>134</v>
      </c>
      <c r="B34" s="86">
        <f>SUM(B35:B37)</f>
        <v>64450</v>
      </c>
      <c r="C34" s="86">
        <f t="shared" ref="C34:F34" si="6">SUM(C35:C37)</f>
        <v>61050</v>
      </c>
      <c r="D34" s="86">
        <f t="shared" si="6"/>
        <v>65700</v>
      </c>
      <c r="E34" s="86">
        <f t="shared" si="6"/>
        <v>67000</v>
      </c>
      <c r="F34" s="86">
        <f t="shared" si="6"/>
        <v>67000</v>
      </c>
    </row>
    <row r="35" spans="1:6" ht="30">
      <c r="A35" s="91" t="s">
        <v>135</v>
      </c>
      <c r="B35" s="88">
        <v>42000</v>
      </c>
      <c r="C35" s="89">
        <v>42000</v>
      </c>
      <c r="D35" s="89">
        <v>42000</v>
      </c>
      <c r="E35" s="92">
        <v>42000</v>
      </c>
      <c r="F35" s="92">
        <v>42000</v>
      </c>
    </row>
    <row r="36" spans="1:6" ht="15.75">
      <c r="A36" s="91" t="s">
        <v>136</v>
      </c>
      <c r="B36" s="88">
        <v>19050</v>
      </c>
      <c r="C36" s="89">
        <v>19050</v>
      </c>
      <c r="D36" s="89">
        <v>23700</v>
      </c>
      <c r="E36" s="92">
        <v>25000</v>
      </c>
      <c r="F36" s="92">
        <v>25000</v>
      </c>
    </row>
    <row r="37" spans="1:6" ht="30">
      <c r="A37" s="91" t="s">
        <v>137</v>
      </c>
      <c r="B37" s="88">
        <v>3400</v>
      </c>
      <c r="C37" s="89">
        <v>0</v>
      </c>
      <c r="D37" s="89">
        <v>0</v>
      </c>
      <c r="E37" s="92">
        <v>0</v>
      </c>
      <c r="F37" s="92">
        <v>0</v>
      </c>
    </row>
    <row r="38" spans="1:6" ht="15.75">
      <c r="A38" s="85" t="s">
        <v>138</v>
      </c>
      <c r="B38" s="86">
        <f>SUM(B39:B41)</f>
        <v>28025</v>
      </c>
      <c r="C38" s="86">
        <f>SUM(C39:C41)</f>
        <v>11350</v>
      </c>
      <c r="D38" s="86">
        <f>SUM(D39:D41)</f>
        <v>11200</v>
      </c>
      <c r="E38" s="86">
        <f t="shared" ref="E38:F38" si="7">SUM(E39:E41)</f>
        <v>12000</v>
      </c>
      <c r="F38" s="86">
        <f t="shared" si="7"/>
        <v>12000</v>
      </c>
    </row>
    <row r="39" spans="1:6" ht="15.75">
      <c r="A39" s="91" t="s">
        <v>139</v>
      </c>
      <c r="B39" s="88">
        <v>1075</v>
      </c>
      <c r="C39" s="89"/>
      <c r="D39" s="89">
        <v>0</v>
      </c>
      <c r="E39" s="92">
        <v>0</v>
      </c>
      <c r="F39" s="92">
        <v>0</v>
      </c>
    </row>
    <row r="40" spans="1:6" ht="45">
      <c r="A40" s="91" t="s">
        <v>140</v>
      </c>
      <c r="B40" s="88">
        <v>7200</v>
      </c>
      <c r="C40" s="89">
        <v>7500</v>
      </c>
      <c r="D40" s="89">
        <v>7000</v>
      </c>
      <c r="E40" s="92">
        <v>7500</v>
      </c>
      <c r="F40" s="92">
        <v>7500</v>
      </c>
    </row>
    <row r="41" spans="1:6" ht="30">
      <c r="A41" s="91" t="s">
        <v>141</v>
      </c>
      <c r="B41" s="88">
        <v>19750</v>
      </c>
      <c r="C41" s="89">
        <v>3850</v>
      </c>
      <c r="D41" s="89">
        <v>4200</v>
      </c>
      <c r="E41" s="92">
        <v>4500</v>
      </c>
      <c r="F41" s="92">
        <v>4500</v>
      </c>
    </row>
    <row r="43" spans="1:6">
      <c r="D43" s="78"/>
      <c r="E43" s="79"/>
      <c r="F43" s="79"/>
    </row>
    <row r="52" spans="8:9">
      <c r="H52" s="80"/>
      <c r="I52" s="80"/>
    </row>
    <row r="53" spans="8:9">
      <c r="H53" s="80"/>
      <c r="I53" s="80"/>
    </row>
    <row r="70" spans="8:8">
      <c r="H70" s="8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workbookViewId="0">
      <selection activeCell="H8" sqref="H8"/>
    </sheetView>
  </sheetViews>
  <sheetFormatPr defaultRowHeight="15"/>
  <cols>
    <col min="1" max="1" width="5.5703125" customWidth="1"/>
    <col min="2" max="2" width="6" customWidth="1"/>
    <col min="3" max="3" width="5.42578125" bestFit="1" customWidth="1"/>
    <col min="4" max="4" width="25.28515625" customWidth="1"/>
    <col min="5" max="9" width="17" customWidth="1"/>
  </cols>
  <sheetData>
    <row r="1" spans="1:9" ht="15.75">
      <c r="A1" s="144" t="s">
        <v>38</v>
      </c>
      <c r="B1" s="144"/>
      <c r="C1" s="144"/>
      <c r="D1" s="144"/>
      <c r="E1" s="144"/>
      <c r="F1" s="144"/>
      <c r="G1" s="170"/>
    </row>
    <row r="2" spans="1:9" ht="11.25" customHeight="1">
      <c r="A2" s="4"/>
      <c r="B2" s="4"/>
      <c r="C2" s="4"/>
      <c r="D2" s="4"/>
      <c r="E2" s="4"/>
      <c r="F2" s="4"/>
      <c r="G2" s="5"/>
    </row>
    <row r="3" spans="1:9" ht="18" customHeight="1">
      <c r="A3" s="144" t="s">
        <v>34</v>
      </c>
      <c r="B3" s="154"/>
      <c r="C3" s="154"/>
      <c r="D3" s="154"/>
      <c r="E3" s="154"/>
      <c r="F3" s="154"/>
      <c r="G3" s="154"/>
    </row>
    <row r="4" spans="1:9" ht="12" customHeight="1">
      <c r="A4" s="4"/>
      <c r="B4" s="4"/>
      <c r="C4" s="4"/>
      <c r="D4" s="4"/>
      <c r="E4" s="4"/>
      <c r="F4" s="4"/>
      <c r="G4" s="5"/>
    </row>
    <row r="5" spans="1:9" ht="38.25">
      <c r="A5" s="64" t="s">
        <v>14</v>
      </c>
      <c r="B5" s="65" t="s">
        <v>15</v>
      </c>
      <c r="C5" s="65" t="s">
        <v>16</v>
      </c>
      <c r="D5" s="65" t="s">
        <v>108</v>
      </c>
      <c r="E5" s="64" t="s">
        <v>326</v>
      </c>
      <c r="F5" s="64" t="s">
        <v>324</v>
      </c>
      <c r="G5" s="64" t="s">
        <v>327</v>
      </c>
      <c r="H5" s="64" t="s">
        <v>321</v>
      </c>
      <c r="I5" s="64" t="s">
        <v>322</v>
      </c>
    </row>
    <row r="6" spans="1:9" ht="25.5">
      <c r="A6" s="9">
        <v>8</v>
      </c>
      <c r="B6" s="9"/>
      <c r="C6" s="9"/>
      <c r="D6" s="9" t="s">
        <v>35</v>
      </c>
      <c r="E6" s="68">
        <f>SUM(E7+E9)</f>
        <v>14916.46</v>
      </c>
      <c r="F6" s="68">
        <f t="shared" ref="F6:I6" si="0">SUM(F7+F9)</f>
        <v>16500</v>
      </c>
      <c r="G6" s="68">
        <f t="shared" si="0"/>
        <v>16500</v>
      </c>
      <c r="H6" s="68">
        <f t="shared" si="0"/>
        <v>15000</v>
      </c>
      <c r="I6" s="68">
        <f t="shared" si="0"/>
        <v>15000</v>
      </c>
    </row>
    <row r="7" spans="1:9" s="25" customFormat="1">
      <c r="A7" s="9"/>
      <c r="B7" s="9">
        <v>83</v>
      </c>
      <c r="C7" s="9"/>
      <c r="D7" s="9" t="s">
        <v>109</v>
      </c>
      <c r="E7" s="68">
        <f>SUM(E8)</f>
        <v>0</v>
      </c>
      <c r="F7" s="68">
        <f t="shared" ref="F7:I7" si="1">SUM(F8)</f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</row>
    <row r="8" spans="1:9">
      <c r="A8" s="9"/>
      <c r="B8" s="13"/>
      <c r="C8" s="15">
        <v>31</v>
      </c>
      <c r="D8" s="15" t="s">
        <v>45</v>
      </c>
      <c r="E8" s="69">
        <v>0</v>
      </c>
      <c r="F8" s="70">
        <v>0</v>
      </c>
      <c r="G8" s="70">
        <v>0</v>
      </c>
      <c r="H8" s="71">
        <v>0</v>
      </c>
      <c r="I8" s="71">
        <v>0</v>
      </c>
    </row>
    <row r="9" spans="1:9" s="25" customFormat="1">
      <c r="A9" s="9"/>
      <c r="B9" s="9">
        <v>84</v>
      </c>
      <c r="C9" s="9"/>
      <c r="D9" s="9" t="s">
        <v>42</v>
      </c>
      <c r="E9" s="68">
        <f t="shared" ref="E9:I9" si="2">SUM(E10:E10)</f>
        <v>14916.46</v>
      </c>
      <c r="F9" s="68">
        <f t="shared" si="2"/>
        <v>16500</v>
      </c>
      <c r="G9" s="68">
        <f t="shared" si="2"/>
        <v>16500</v>
      </c>
      <c r="H9" s="68">
        <f t="shared" si="2"/>
        <v>15000</v>
      </c>
      <c r="I9" s="68">
        <f t="shared" si="2"/>
        <v>15000</v>
      </c>
    </row>
    <row r="10" spans="1:9" ht="25.5">
      <c r="A10" s="9"/>
      <c r="B10" s="13"/>
      <c r="C10" s="15">
        <v>13</v>
      </c>
      <c r="D10" s="15" t="s">
        <v>111</v>
      </c>
      <c r="E10" s="72">
        <v>14916.46</v>
      </c>
      <c r="F10" s="73">
        <v>16500</v>
      </c>
      <c r="G10" s="73">
        <v>16500</v>
      </c>
      <c r="H10" s="74">
        <v>15000</v>
      </c>
      <c r="I10" s="74">
        <v>15000</v>
      </c>
    </row>
    <row r="11" spans="1:9" ht="25.5">
      <c r="A11" s="12">
        <v>5</v>
      </c>
      <c r="B11" s="12"/>
      <c r="C11" s="12"/>
      <c r="D11" s="18" t="s">
        <v>36</v>
      </c>
      <c r="E11" s="68">
        <f>SUM(E12)</f>
        <v>0</v>
      </c>
      <c r="F11" s="68">
        <f t="shared" ref="F11:I12" si="3">SUM(F12)</f>
        <v>15000</v>
      </c>
      <c r="G11" s="68">
        <f t="shared" si="3"/>
        <v>147000</v>
      </c>
      <c r="H11" s="68">
        <f t="shared" si="3"/>
        <v>15000</v>
      </c>
      <c r="I11" s="68">
        <f t="shared" si="3"/>
        <v>15000</v>
      </c>
    </row>
    <row r="12" spans="1:9" ht="25.5">
      <c r="A12" s="13"/>
      <c r="B12" s="13">
        <v>54</v>
      </c>
      <c r="C12" s="13"/>
      <c r="D12" s="19" t="s">
        <v>44</v>
      </c>
      <c r="E12" s="68">
        <f>SUM(E13)</f>
        <v>0</v>
      </c>
      <c r="F12" s="68">
        <f t="shared" si="3"/>
        <v>15000</v>
      </c>
      <c r="G12" s="68">
        <f t="shared" si="3"/>
        <v>147000</v>
      </c>
      <c r="H12" s="68">
        <f t="shared" si="3"/>
        <v>15000</v>
      </c>
      <c r="I12" s="68">
        <f t="shared" si="3"/>
        <v>15000</v>
      </c>
    </row>
    <row r="13" spans="1:9" ht="25.5">
      <c r="A13" s="13"/>
      <c r="B13" s="13"/>
      <c r="C13" s="11">
        <v>81</v>
      </c>
      <c r="D13" s="14" t="s">
        <v>43</v>
      </c>
      <c r="E13" s="52">
        <v>0</v>
      </c>
      <c r="F13" s="22">
        <v>15000</v>
      </c>
      <c r="G13" s="24">
        <v>147000</v>
      </c>
      <c r="H13" s="75">
        <v>15000</v>
      </c>
      <c r="I13" s="75">
        <v>15000</v>
      </c>
    </row>
    <row r="14" spans="1:9">
      <c r="E14" s="26"/>
      <c r="F14" s="26"/>
      <c r="G14" s="26"/>
      <c r="H14" s="26"/>
      <c r="I14" s="26"/>
    </row>
    <row r="18" spans="7:7">
      <c r="G18" s="26"/>
    </row>
  </sheetData>
  <mergeCells count="2">
    <mergeCell ref="A1:G1"/>
    <mergeCell ref="A3:G3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6FD8-E4CF-4D3D-BC27-BE7EFE9088DC}">
  <sheetPr>
    <pageSetUpPr fitToPage="1"/>
  </sheetPr>
  <dimension ref="A1:P359"/>
  <sheetViews>
    <sheetView tabSelected="1" topLeftCell="A13" zoomScaleNormal="100" workbookViewId="0">
      <selection activeCell="N260" sqref="N260"/>
    </sheetView>
  </sheetViews>
  <sheetFormatPr defaultRowHeight="15"/>
  <cols>
    <col min="1" max="1" width="7.42578125" style="96" bestFit="1" customWidth="1"/>
    <col min="2" max="2" width="8.42578125" style="96" bestFit="1" customWidth="1"/>
    <col min="3" max="3" width="8.7109375" style="96" customWidth="1"/>
    <col min="4" max="4" width="30" style="96" customWidth="1"/>
    <col min="5" max="7" width="14.28515625" style="96" customWidth="1"/>
    <col min="8" max="9" width="13.5703125" style="97" customWidth="1"/>
    <col min="10" max="12" width="9.140625" style="96"/>
    <col min="13" max="13" width="12" style="96" bestFit="1" customWidth="1"/>
    <col min="14" max="14" width="9.140625" style="96"/>
    <col min="15" max="15" width="10.5703125" style="96" bestFit="1" customWidth="1"/>
    <col min="16" max="16" width="11.28515625" style="96" bestFit="1" customWidth="1"/>
    <col min="17" max="16384" width="9.140625" style="96"/>
  </cols>
  <sheetData>
    <row r="1" spans="1:9" ht="24.75" customHeight="1">
      <c r="A1" s="208" t="s">
        <v>37</v>
      </c>
      <c r="B1" s="208"/>
      <c r="C1" s="208"/>
      <c r="D1" s="208"/>
      <c r="E1" s="208"/>
      <c r="F1" s="208"/>
      <c r="G1" s="208"/>
      <c r="H1" s="208"/>
      <c r="I1" s="96"/>
    </row>
    <row r="2" spans="1:9" ht="15.75" customHeight="1">
      <c r="A2" s="208" t="s">
        <v>146</v>
      </c>
      <c r="B2" s="208"/>
      <c r="C2" s="208"/>
      <c r="D2" s="208"/>
      <c r="E2" s="208"/>
      <c r="F2" s="208"/>
      <c r="G2" s="208"/>
      <c r="H2" s="208"/>
      <c r="I2" s="96"/>
    </row>
    <row r="3" spans="1:9" ht="45" customHeight="1">
      <c r="A3" s="209" t="s">
        <v>336</v>
      </c>
      <c r="B3" s="209"/>
      <c r="C3" s="209"/>
      <c r="D3" s="209"/>
      <c r="E3" s="209"/>
      <c r="F3" s="209"/>
      <c r="G3" s="209"/>
      <c r="H3" s="209"/>
      <c r="I3" s="96"/>
    </row>
    <row r="4" spans="1:9" ht="18">
      <c r="A4" s="141"/>
      <c r="B4" s="141"/>
      <c r="C4" s="141"/>
      <c r="D4" s="141"/>
      <c r="E4" s="140"/>
      <c r="F4" s="140"/>
      <c r="G4" s="140"/>
    </row>
    <row r="5" spans="1:9" ht="51">
      <c r="A5" s="210" t="s">
        <v>39</v>
      </c>
      <c r="B5" s="211"/>
      <c r="C5" s="212"/>
      <c r="D5" s="139" t="s">
        <v>40</v>
      </c>
      <c r="E5" s="138" t="s">
        <v>335</v>
      </c>
      <c r="F5" s="138" t="s">
        <v>334</v>
      </c>
      <c r="G5" s="138" t="s">
        <v>333</v>
      </c>
      <c r="H5" s="137" t="s">
        <v>321</v>
      </c>
      <c r="I5" s="137" t="s">
        <v>332</v>
      </c>
    </row>
    <row r="6" spans="1:9">
      <c r="A6" s="210" t="s">
        <v>331</v>
      </c>
      <c r="B6" s="213"/>
      <c r="C6" s="213"/>
      <c r="D6" s="214"/>
      <c r="E6" s="136">
        <f>E7+E288+E296</f>
        <v>910512</v>
      </c>
      <c r="F6" s="136">
        <f>F7+F288+F296</f>
        <v>1799515</v>
      </c>
      <c r="G6" s="136">
        <f>G7+G288+G296</f>
        <v>2804188.75</v>
      </c>
      <c r="H6" s="135">
        <f>H7+H288+H296</f>
        <v>1591770</v>
      </c>
      <c r="I6" s="135">
        <f>I7+I288+I296</f>
        <v>991770</v>
      </c>
    </row>
    <row r="7" spans="1:9" ht="15.75" customHeight="1">
      <c r="A7" s="196" t="s">
        <v>142</v>
      </c>
      <c r="B7" s="197"/>
      <c r="C7" s="198"/>
      <c r="D7" s="123" t="s">
        <v>143</v>
      </c>
      <c r="E7" s="122">
        <f>SUM(E8+E24+E43+E100+E110+E120+E152+E161+E173+E183+E244+E282)</f>
        <v>831272</v>
      </c>
      <c r="F7" s="122">
        <f>SUM(F8+F24+F43+F100+F110+F120+F152+F161+F173+F183+F244+F282)</f>
        <v>1713625</v>
      </c>
      <c r="G7" s="122">
        <f>SUM(G8+G24+G43+G100+G110+G120+G152+G161+G173+G183+G244+G282)</f>
        <v>2714128.75</v>
      </c>
      <c r="H7" s="121">
        <f>SUM(H8+H24+H43+H100+H110+H120+H152+H161+H173+H183+H244+H282)</f>
        <v>1517450</v>
      </c>
      <c r="I7" s="121">
        <f>SUM(I8+I24+I43+I100+I110+I120+I152+I161+I173+I183+I244+I282)</f>
        <v>917450</v>
      </c>
    </row>
    <row r="8" spans="1:9" ht="15.75" customHeight="1">
      <c r="A8" s="199" t="s">
        <v>151</v>
      </c>
      <c r="B8" s="200"/>
      <c r="C8" s="201"/>
      <c r="D8" s="120" t="s">
        <v>152</v>
      </c>
      <c r="E8" s="119">
        <f>SUM(E9)</f>
        <v>90000</v>
      </c>
      <c r="F8" s="119">
        <f>SUM(F9)</f>
        <v>102000</v>
      </c>
      <c r="G8" s="119">
        <f>SUM(G9)</f>
        <v>137910</v>
      </c>
      <c r="H8" s="118">
        <f>SUM(H9)</f>
        <v>146500</v>
      </c>
      <c r="I8" s="118">
        <f>SUM(I9)</f>
        <v>146500</v>
      </c>
    </row>
    <row r="9" spans="1:9">
      <c r="A9" s="187" t="s">
        <v>153</v>
      </c>
      <c r="B9" s="188"/>
      <c r="C9" s="189"/>
      <c r="D9" s="115" t="s">
        <v>166</v>
      </c>
      <c r="E9" s="114">
        <f>SUM(E10+E20)</f>
        <v>90000</v>
      </c>
      <c r="F9" s="114">
        <f>SUM(F10+F20)</f>
        <v>102000</v>
      </c>
      <c r="G9" s="114">
        <f>SUM(G10+G20)</f>
        <v>137910</v>
      </c>
      <c r="H9" s="113">
        <f>SUM(H10+H20)</f>
        <v>146500</v>
      </c>
      <c r="I9" s="113">
        <f>SUM(I10+I20)</f>
        <v>146500</v>
      </c>
    </row>
    <row r="10" spans="1:9">
      <c r="A10" s="190" t="s">
        <v>154</v>
      </c>
      <c r="B10" s="191"/>
      <c r="C10" s="192"/>
      <c r="D10" s="112" t="s">
        <v>164</v>
      </c>
      <c r="E10" s="111">
        <f>SUM(E11+E14+E17)</f>
        <v>90000</v>
      </c>
      <c r="F10" s="111">
        <f>SUM(F11+F14+F17)</f>
        <v>100500</v>
      </c>
      <c r="G10" s="111">
        <f>SUM(G11+G14+G17)</f>
        <v>136410</v>
      </c>
      <c r="H10" s="110">
        <f>SUM(H11+H14+H17)</f>
        <v>145000</v>
      </c>
      <c r="I10" s="110">
        <f>SUM(I11+I14+I17)</f>
        <v>145000</v>
      </c>
    </row>
    <row r="11" spans="1:9">
      <c r="A11" s="184" t="s">
        <v>155</v>
      </c>
      <c r="B11" s="185"/>
      <c r="C11" s="186"/>
      <c r="D11" s="109" t="s">
        <v>156</v>
      </c>
      <c r="E11" s="108">
        <f>SUM(E12)</f>
        <v>30000</v>
      </c>
      <c r="F11" s="108">
        <f>SUM(F12)</f>
        <v>35000</v>
      </c>
      <c r="G11" s="108">
        <f>SUM(G12)</f>
        <v>56700</v>
      </c>
      <c r="H11" s="107">
        <f>SUM(H12)</f>
        <v>60000</v>
      </c>
      <c r="I11" s="107">
        <f>SUM(I12)</f>
        <v>60000</v>
      </c>
    </row>
    <row r="12" spans="1:9">
      <c r="A12" s="178">
        <v>3</v>
      </c>
      <c r="B12" s="179"/>
      <c r="C12" s="180"/>
      <c r="D12" s="103" t="s">
        <v>23</v>
      </c>
      <c r="E12" s="108">
        <f>SUM(E13:E13)</f>
        <v>30000</v>
      </c>
      <c r="F12" s="108">
        <f>SUM(F13:F13)</f>
        <v>35000</v>
      </c>
      <c r="G12" s="108">
        <f>SUM(G13)</f>
        <v>56700</v>
      </c>
      <c r="H12" s="107">
        <f>SUM(H13:H13)</f>
        <v>60000</v>
      </c>
      <c r="I12" s="107">
        <f>SUM(I13:I13)</f>
        <v>60000</v>
      </c>
    </row>
    <row r="13" spans="1:9">
      <c r="A13" s="181">
        <v>31</v>
      </c>
      <c r="B13" s="182"/>
      <c r="C13" s="183"/>
      <c r="D13" s="103" t="s">
        <v>24</v>
      </c>
      <c r="E13" s="102">
        <v>30000</v>
      </c>
      <c r="F13" s="102">
        <v>35000</v>
      </c>
      <c r="G13" s="108">
        <v>56700</v>
      </c>
      <c r="H13" s="117">
        <v>60000</v>
      </c>
      <c r="I13" s="117">
        <v>60000</v>
      </c>
    </row>
    <row r="14" spans="1:9" ht="15" customHeight="1">
      <c r="A14" s="184" t="s">
        <v>157</v>
      </c>
      <c r="B14" s="185"/>
      <c r="C14" s="186"/>
      <c r="D14" s="109" t="s">
        <v>158</v>
      </c>
      <c r="E14" s="108">
        <f t="shared" ref="E14:I15" si="0">SUM(E15)</f>
        <v>10000</v>
      </c>
      <c r="F14" s="108">
        <f t="shared" si="0"/>
        <v>10500</v>
      </c>
      <c r="G14" s="108">
        <f t="shared" si="0"/>
        <v>12000</v>
      </c>
      <c r="H14" s="107">
        <f t="shared" si="0"/>
        <v>15000</v>
      </c>
      <c r="I14" s="107">
        <f t="shared" si="0"/>
        <v>15000</v>
      </c>
    </row>
    <row r="15" spans="1:9">
      <c r="A15" s="178">
        <v>3</v>
      </c>
      <c r="B15" s="179"/>
      <c r="C15" s="180"/>
      <c r="D15" s="103" t="s">
        <v>23</v>
      </c>
      <c r="E15" s="108">
        <f t="shared" si="0"/>
        <v>10000</v>
      </c>
      <c r="F15" s="108">
        <f t="shared" si="0"/>
        <v>10500</v>
      </c>
      <c r="G15" s="108">
        <f t="shared" si="0"/>
        <v>12000</v>
      </c>
      <c r="H15" s="107">
        <f t="shared" si="0"/>
        <v>15000</v>
      </c>
      <c r="I15" s="107">
        <f t="shared" si="0"/>
        <v>15000</v>
      </c>
    </row>
    <row r="16" spans="1:9">
      <c r="A16" s="205">
        <v>32</v>
      </c>
      <c r="B16" s="206"/>
      <c r="C16" s="207"/>
      <c r="D16" s="103" t="s">
        <v>41</v>
      </c>
      <c r="E16" s="102">
        <v>10000</v>
      </c>
      <c r="F16" s="102">
        <v>10500</v>
      </c>
      <c r="G16" s="108">
        <v>12000</v>
      </c>
      <c r="H16" s="101">
        <v>15000</v>
      </c>
      <c r="I16" s="101">
        <v>15000</v>
      </c>
    </row>
    <row r="17" spans="1:9" ht="15" customHeight="1">
      <c r="A17" s="184" t="s">
        <v>159</v>
      </c>
      <c r="B17" s="185"/>
      <c r="C17" s="186"/>
      <c r="D17" s="109" t="s">
        <v>160</v>
      </c>
      <c r="E17" s="108">
        <v>50000</v>
      </c>
      <c r="F17" s="108">
        <f t="shared" ref="F17:I18" si="1">SUM(F18)</f>
        <v>55000</v>
      </c>
      <c r="G17" s="108">
        <f t="shared" si="1"/>
        <v>67710</v>
      </c>
      <c r="H17" s="107">
        <f t="shared" si="1"/>
        <v>70000</v>
      </c>
      <c r="I17" s="107">
        <f t="shared" si="1"/>
        <v>70000</v>
      </c>
    </row>
    <row r="18" spans="1:9">
      <c r="A18" s="178">
        <v>3</v>
      </c>
      <c r="B18" s="179"/>
      <c r="C18" s="180"/>
      <c r="D18" s="103" t="s">
        <v>23</v>
      </c>
      <c r="E18" s="108">
        <f>SUM(E19)</f>
        <v>50000</v>
      </c>
      <c r="F18" s="108">
        <f t="shared" si="1"/>
        <v>55000</v>
      </c>
      <c r="G18" s="108">
        <f t="shared" si="1"/>
        <v>67710</v>
      </c>
      <c r="H18" s="107">
        <f t="shared" si="1"/>
        <v>70000</v>
      </c>
      <c r="I18" s="107">
        <f t="shared" si="1"/>
        <v>70000</v>
      </c>
    </row>
    <row r="19" spans="1:9">
      <c r="A19" s="205">
        <v>32</v>
      </c>
      <c r="B19" s="206"/>
      <c r="C19" s="207"/>
      <c r="D19" s="103" t="s">
        <v>41</v>
      </c>
      <c r="E19" s="102">
        <v>50000</v>
      </c>
      <c r="F19" s="102">
        <v>55000</v>
      </c>
      <c r="G19" s="108">
        <v>67710</v>
      </c>
      <c r="H19" s="134">
        <v>70000</v>
      </c>
      <c r="I19" s="134">
        <v>70000</v>
      </c>
    </row>
    <row r="20" spans="1:9" ht="25.5">
      <c r="A20" s="190" t="s">
        <v>161</v>
      </c>
      <c r="B20" s="191"/>
      <c r="C20" s="192"/>
      <c r="D20" s="112" t="s">
        <v>165</v>
      </c>
      <c r="E20" s="111">
        <f t="shared" ref="E20:I22" si="2">SUM(E21)</f>
        <v>0</v>
      </c>
      <c r="F20" s="111">
        <f t="shared" si="2"/>
        <v>1500</v>
      </c>
      <c r="G20" s="111">
        <f t="shared" si="2"/>
        <v>1500</v>
      </c>
      <c r="H20" s="110">
        <f t="shared" si="2"/>
        <v>1500</v>
      </c>
      <c r="I20" s="110">
        <f t="shared" si="2"/>
        <v>1500</v>
      </c>
    </row>
    <row r="21" spans="1:9" ht="15" customHeight="1">
      <c r="A21" s="184" t="s">
        <v>159</v>
      </c>
      <c r="B21" s="185"/>
      <c r="C21" s="186"/>
      <c r="D21" s="109" t="s">
        <v>160</v>
      </c>
      <c r="E21" s="102">
        <f t="shared" si="2"/>
        <v>0</v>
      </c>
      <c r="F21" s="102">
        <f t="shared" si="2"/>
        <v>1500</v>
      </c>
      <c r="G21" s="102">
        <f t="shared" si="2"/>
        <v>1500</v>
      </c>
      <c r="H21" s="117">
        <f t="shared" si="2"/>
        <v>1500</v>
      </c>
      <c r="I21" s="117">
        <f t="shared" si="2"/>
        <v>1500</v>
      </c>
    </row>
    <row r="22" spans="1:9" ht="25.5">
      <c r="A22" s="178">
        <v>4</v>
      </c>
      <c r="B22" s="179"/>
      <c r="C22" s="180"/>
      <c r="D22" s="103" t="s">
        <v>25</v>
      </c>
      <c r="E22" s="108">
        <f t="shared" si="2"/>
        <v>0</v>
      </c>
      <c r="F22" s="108">
        <f t="shared" si="2"/>
        <v>1500</v>
      </c>
      <c r="G22" s="108">
        <f t="shared" si="2"/>
        <v>1500</v>
      </c>
      <c r="H22" s="107">
        <f t="shared" si="2"/>
        <v>1500</v>
      </c>
      <c r="I22" s="107">
        <f t="shared" si="2"/>
        <v>1500</v>
      </c>
    </row>
    <row r="23" spans="1:9" ht="25.5">
      <c r="A23" s="181">
        <v>42</v>
      </c>
      <c r="B23" s="182"/>
      <c r="C23" s="183"/>
      <c r="D23" s="103" t="s">
        <v>50</v>
      </c>
      <c r="E23" s="102">
        <v>0</v>
      </c>
      <c r="F23" s="102">
        <v>1500</v>
      </c>
      <c r="G23" s="102">
        <v>1500</v>
      </c>
      <c r="H23" s="101">
        <v>1500</v>
      </c>
      <c r="I23" s="101">
        <v>1500</v>
      </c>
    </row>
    <row r="24" spans="1:9" ht="15" customHeight="1">
      <c r="A24" s="199" t="s">
        <v>162</v>
      </c>
      <c r="B24" s="200"/>
      <c r="C24" s="201"/>
      <c r="D24" s="120" t="s">
        <v>163</v>
      </c>
      <c r="E24" s="119">
        <f>SUM(E25+E30)</f>
        <v>64450</v>
      </c>
      <c r="F24" s="119">
        <f>SUM(F25+F30)</f>
        <v>64750</v>
      </c>
      <c r="G24" s="119">
        <f>SUM(G25+G30)</f>
        <v>70400</v>
      </c>
      <c r="H24" s="118">
        <f>SUM(H25+H30)</f>
        <v>72000</v>
      </c>
      <c r="I24" s="118">
        <f>SUM(I25+I30)</f>
        <v>72000</v>
      </c>
    </row>
    <row r="25" spans="1:9" ht="27.75" customHeight="1">
      <c r="A25" s="187" t="s">
        <v>153</v>
      </c>
      <c r="B25" s="188"/>
      <c r="C25" s="189"/>
      <c r="D25" s="115" t="s">
        <v>167</v>
      </c>
      <c r="E25" s="114">
        <f t="shared" ref="E25:I28" si="3">SUM(E26)</f>
        <v>42000</v>
      </c>
      <c r="F25" s="114">
        <f t="shared" si="3"/>
        <v>42000</v>
      </c>
      <c r="G25" s="114">
        <f t="shared" si="3"/>
        <v>42000</v>
      </c>
      <c r="H25" s="113">
        <f t="shared" si="3"/>
        <v>42000</v>
      </c>
      <c r="I25" s="113">
        <f t="shared" si="3"/>
        <v>42000</v>
      </c>
    </row>
    <row r="26" spans="1:9" ht="25.5">
      <c r="A26" s="190" t="s">
        <v>154</v>
      </c>
      <c r="B26" s="191"/>
      <c r="C26" s="192"/>
      <c r="D26" s="112" t="s">
        <v>169</v>
      </c>
      <c r="E26" s="111">
        <f t="shared" si="3"/>
        <v>42000</v>
      </c>
      <c r="F26" s="111">
        <f t="shared" si="3"/>
        <v>42000</v>
      </c>
      <c r="G26" s="111">
        <f t="shared" si="3"/>
        <v>42000</v>
      </c>
      <c r="H26" s="110">
        <f t="shared" si="3"/>
        <v>42000</v>
      </c>
      <c r="I26" s="110">
        <f t="shared" si="3"/>
        <v>42000</v>
      </c>
    </row>
    <row r="27" spans="1:9" ht="15" customHeight="1">
      <c r="A27" s="184" t="s">
        <v>155</v>
      </c>
      <c r="B27" s="185"/>
      <c r="C27" s="186"/>
      <c r="D27" s="109" t="s">
        <v>156</v>
      </c>
      <c r="E27" s="108">
        <f t="shared" si="3"/>
        <v>42000</v>
      </c>
      <c r="F27" s="108">
        <f t="shared" si="3"/>
        <v>42000</v>
      </c>
      <c r="G27" s="108">
        <f t="shared" si="3"/>
        <v>42000</v>
      </c>
      <c r="H27" s="107">
        <f t="shared" si="3"/>
        <v>42000</v>
      </c>
      <c r="I27" s="107">
        <f t="shared" si="3"/>
        <v>42000</v>
      </c>
    </row>
    <row r="28" spans="1:9">
      <c r="A28" s="178">
        <v>3</v>
      </c>
      <c r="B28" s="179"/>
      <c r="C28" s="180"/>
      <c r="D28" s="103" t="s">
        <v>23</v>
      </c>
      <c r="E28" s="108">
        <f t="shared" si="3"/>
        <v>42000</v>
      </c>
      <c r="F28" s="108">
        <f t="shared" si="3"/>
        <v>42000</v>
      </c>
      <c r="G28" s="108">
        <f t="shared" si="3"/>
        <v>42000</v>
      </c>
      <c r="H28" s="107">
        <f t="shared" si="3"/>
        <v>42000</v>
      </c>
      <c r="I28" s="107">
        <f t="shared" si="3"/>
        <v>42000</v>
      </c>
    </row>
    <row r="29" spans="1:9">
      <c r="A29" s="181">
        <v>36</v>
      </c>
      <c r="B29" s="182"/>
      <c r="C29" s="183"/>
      <c r="D29" s="103" t="s">
        <v>168</v>
      </c>
      <c r="E29" s="102">
        <v>42000</v>
      </c>
      <c r="F29" s="102">
        <v>42000</v>
      </c>
      <c r="G29" s="102">
        <v>42000</v>
      </c>
      <c r="H29" s="101">
        <v>42000</v>
      </c>
      <c r="I29" s="101">
        <v>42000</v>
      </c>
    </row>
    <row r="30" spans="1:9" ht="25.5" customHeight="1">
      <c r="A30" s="187" t="s">
        <v>170</v>
      </c>
      <c r="B30" s="188"/>
      <c r="C30" s="189"/>
      <c r="D30" s="115" t="s">
        <v>171</v>
      </c>
      <c r="E30" s="133">
        <f>SUM(E31+E35+E39)</f>
        <v>22450</v>
      </c>
      <c r="F30" s="133">
        <f>SUM(F31+F35+F39)</f>
        <v>22750</v>
      </c>
      <c r="G30" s="133">
        <f>SUM(G31+G35+G39)</f>
        <v>28400</v>
      </c>
      <c r="H30" s="132">
        <f>SUM(H31+H35+H39)</f>
        <v>30000</v>
      </c>
      <c r="I30" s="132">
        <f>SUM(I31+I35+I39)</f>
        <v>30000</v>
      </c>
    </row>
    <row r="31" spans="1:9" ht="38.25">
      <c r="A31" s="190" t="s">
        <v>154</v>
      </c>
      <c r="B31" s="191"/>
      <c r="C31" s="192"/>
      <c r="D31" s="112" t="s">
        <v>303</v>
      </c>
      <c r="E31" s="131">
        <f>SUM(E32)</f>
        <v>19050</v>
      </c>
      <c r="F31" s="131">
        <f>SUM(F32)</f>
        <v>19050</v>
      </c>
      <c r="G31" s="131">
        <f>SUM(G32)</f>
        <v>23700</v>
      </c>
      <c r="H31" s="130">
        <f>SUM(H32)</f>
        <v>25000</v>
      </c>
      <c r="I31" s="130">
        <f>SUM(I32)</f>
        <v>25000</v>
      </c>
    </row>
    <row r="32" spans="1:9" ht="15" customHeight="1">
      <c r="A32" s="184" t="s">
        <v>155</v>
      </c>
      <c r="B32" s="185"/>
      <c r="C32" s="186"/>
      <c r="D32" s="109" t="s">
        <v>156</v>
      </c>
      <c r="E32" s="108">
        <v>19050</v>
      </c>
      <c r="F32" s="108">
        <f>E34</f>
        <v>19050</v>
      </c>
      <c r="G32" s="108">
        <f>G34</f>
        <v>23700</v>
      </c>
      <c r="H32" s="107">
        <f>SUM(H33)</f>
        <v>25000</v>
      </c>
      <c r="I32" s="107">
        <f>SUM(I33)</f>
        <v>25000</v>
      </c>
    </row>
    <row r="33" spans="1:16">
      <c r="A33" s="178">
        <v>3</v>
      </c>
      <c r="B33" s="179"/>
      <c r="C33" s="180"/>
      <c r="D33" s="103" t="s">
        <v>23</v>
      </c>
      <c r="E33" s="108">
        <f>SUM(E34)</f>
        <v>19050</v>
      </c>
      <c r="F33" s="108">
        <f>SUM(F34)</f>
        <v>19050</v>
      </c>
      <c r="G33" s="108">
        <f>SUM(G34)</f>
        <v>23700</v>
      </c>
      <c r="H33" s="107">
        <f>SUM(H34)</f>
        <v>25000</v>
      </c>
      <c r="I33" s="107">
        <f>SUM(I34)</f>
        <v>25000</v>
      </c>
    </row>
    <row r="34" spans="1:16">
      <c r="A34" s="181">
        <v>37</v>
      </c>
      <c r="B34" s="182"/>
      <c r="C34" s="183"/>
      <c r="D34" s="103" t="s">
        <v>100</v>
      </c>
      <c r="E34" s="102">
        <v>19050</v>
      </c>
      <c r="F34" s="102">
        <v>19050</v>
      </c>
      <c r="G34" s="102">
        <v>23700</v>
      </c>
      <c r="H34" s="101">
        <v>25000</v>
      </c>
      <c r="I34" s="101">
        <v>25000</v>
      </c>
    </row>
    <row r="35" spans="1:16" ht="25.5">
      <c r="A35" s="190" t="s">
        <v>172</v>
      </c>
      <c r="B35" s="191"/>
      <c r="C35" s="192"/>
      <c r="D35" s="112" t="s">
        <v>173</v>
      </c>
      <c r="E35" s="111">
        <f t="shared" ref="E35:I37" si="4">SUM(E36)</f>
        <v>700</v>
      </c>
      <c r="F35" s="111">
        <f t="shared" si="4"/>
        <v>700</v>
      </c>
      <c r="G35" s="111">
        <f t="shared" si="4"/>
        <v>700</v>
      </c>
      <c r="H35" s="110">
        <f t="shared" si="4"/>
        <v>800</v>
      </c>
      <c r="I35" s="110">
        <f t="shared" si="4"/>
        <v>800</v>
      </c>
    </row>
    <row r="36" spans="1:16" ht="15" customHeight="1">
      <c r="A36" s="184" t="s">
        <v>155</v>
      </c>
      <c r="B36" s="185"/>
      <c r="C36" s="186"/>
      <c r="D36" s="109" t="s">
        <v>156</v>
      </c>
      <c r="E36" s="108">
        <f t="shared" si="4"/>
        <v>700</v>
      </c>
      <c r="F36" s="108">
        <f t="shared" si="4"/>
        <v>700</v>
      </c>
      <c r="G36" s="108">
        <f t="shared" si="4"/>
        <v>700</v>
      </c>
      <c r="H36" s="107">
        <f t="shared" si="4"/>
        <v>800</v>
      </c>
      <c r="I36" s="107">
        <f t="shared" si="4"/>
        <v>800</v>
      </c>
      <c r="O36" s="129"/>
    </row>
    <row r="37" spans="1:16">
      <c r="A37" s="178">
        <v>3</v>
      </c>
      <c r="B37" s="179"/>
      <c r="C37" s="180"/>
      <c r="D37" s="103" t="s">
        <v>23</v>
      </c>
      <c r="E37" s="108">
        <f t="shared" si="4"/>
        <v>700</v>
      </c>
      <c r="F37" s="108">
        <f t="shared" si="4"/>
        <v>700</v>
      </c>
      <c r="G37" s="108">
        <f t="shared" si="4"/>
        <v>700</v>
      </c>
      <c r="H37" s="107">
        <f t="shared" si="4"/>
        <v>800</v>
      </c>
      <c r="I37" s="107">
        <f t="shared" si="4"/>
        <v>800</v>
      </c>
    </row>
    <row r="38" spans="1:16" ht="18.75" customHeight="1">
      <c r="A38" s="181">
        <v>38</v>
      </c>
      <c r="B38" s="182"/>
      <c r="C38" s="183"/>
      <c r="D38" s="103" t="s">
        <v>174</v>
      </c>
      <c r="E38" s="102">
        <v>700</v>
      </c>
      <c r="F38" s="102">
        <v>700</v>
      </c>
      <c r="G38" s="102">
        <v>700</v>
      </c>
      <c r="H38" s="101">
        <v>800</v>
      </c>
      <c r="I38" s="101">
        <v>800</v>
      </c>
    </row>
    <row r="39" spans="1:16" ht="25.5">
      <c r="A39" s="190" t="s">
        <v>175</v>
      </c>
      <c r="B39" s="191"/>
      <c r="C39" s="192"/>
      <c r="D39" s="112" t="s">
        <v>176</v>
      </c>
      <c r="E39" s="111">
        <f>SUM(E40)</f>
        <v>2700</v>
      </c>
      <c r="F39" s="111">
        <f>SUM(F40)</f>
        <v>3000</v>
      </c>
      <c r="G39" s="111">
        <f>SUM(G40)</f>
        <v>4000</v>
      </c>
      <c r="H39" s="110">
        <f>SUM(H40)</f>
        <v>4200</v>
      </c>
      <c r="I39" s="110">
        <f>SUM(I40)</f>
        <v>4200</v>
      </c>
    </row>
    <row r="40" spans="1:16" ht="15" customHeight="1">
      <c r="A40" s="184" t="s">
        <v>155</v>
      </c>
      <c r="B40" s="185"/>
      <c r="C40" s="186"/>
      <c r="D40" s="109" t="s">
        <v>156</v>
      </c>
      <c r="E40" s="108">
        <f>SUM(E41)</f>
        <v>2700</v>
      </c>
      <c r="F40" s="108">
        <v>3000</v>
      </c>
      <c r="G40" s="108">
        <f t="shared" ref="G40:I41" si="5">SUM(G41)</f>
        <v>4000</v>
      </c>
      <c r="H40" s="107">
        <f t="shared" si="5"/>
        <v>4200</v>
      </c>
      <c r="I40" s="107">
        <f t="shared" si="5"/>
        <v>4200</v>
      </c>
    </row>
    <row r="41" spans="1:16">
      <c r="A41" s="178">
        <v>3</v>
      </c>
      <c r="B41" s="179"/>
      <c r="C41" s="180"/>
      <c r="D41" s="103" t="s">
        <v>23</v>
      </c>
      <c r="E41" s="108">
        <f>SUM(E42)</f>
        <v>2700</v>
      </c>
      <c r="F41" s="108">
        <f>SUM(F42)</f>
        <v>3900</v>
      </c>
      <c r="G41" s="108">
        <f t="shared" si="5"/>
        <v>4000</v>
      </c>
      <c r="H41" s="107">
        <f t="shared" si="5"/>
        <v>4200</v>
      </c>
      <c r="I41" s="107">
        <f t="shared" si="5"/>
        <v>4200</v>
      </c>
    </row>
    <row r="42" spans="1:16">
      <c r="A42" s="181">
        <v>37</v>
      </c>
      <c r="B42" s="182"/>
      <c r="C42" s="183"/>
      <c r="D42" s="103" t="s">
        <v>100</v>
      </c>
      <c r="E42" s="102">
        <v>2700</v>
      </c>
      <c r="F42" s="102">
        <v>3900</v>
      </c>
      <c r="G42" s="102">
        <v>4000</v>
      </c>
      <c r="H42" s="101">
        <v>4200</v>
      </c>
      <c r="I42" s="101">
        <v>4200</v>
      </c>
    </row>
    <row r="43" spans="1:16" ht="25.5" customHeight="1">
      <c r="A43" s="199" t="s">
        <v>177</v>
      </c>
      <c r="B43" s="200"/>
      <c r="C43" s="201"/>
      <c r="D43" s="120" t="s">
        <v>178</v>
      </c>
      <c r="E43" s="119">
        <f>SUM(E44+E53+E87+E92)</f>
        <v>55845</v>
      </c>
      <c r="F43" s="119">
        <f>SUM(F44+F53+F87+F92)</f>
        <v>64955</v>
      </c>
      <c r="G43" s="119">
        <f>SUM(G44+G53+G87+G92)</f>
        <v>81926.75</v>
      </c>
      <c r="H43" s="118">
        <f>SUM(H44+H53+H87+H92)</f>
        <v>86100</v>
      </c>
      <c r="I43" s="118">
        <f>SUM(I44+I53+I87+I92)</f>
        <v>86100</v>
      </c>
      <c r="P43" s="129"/>
    </row>
    <row r="44" spans="1:16" ht="25.5" customHeight="1">
      <c r="A44" s="187" t="s">
        <v>153</v>
      </c>
      <c r="B44" s="188"/>
      <c r="C44" s="189"/>
      <c r="D44" s="115" t="s">
        <v>179</v>
      </c>
      <c r="E44" s="114">
        <f>SUM(E45+E49)</f>
        <v>4655</v>
      </c>
      <c r="F44" s="114">
        <f>SUM(F45+F49)</f>
        <v>4250</v>
      </c>
      <c r="G44" s="114">
        <f>SUM(G45+G49)</f>
        <v>4550</v>
      </c>
      <c r="H44" s="113">
        <f>SUM(H45+H49)</f>
        <v>5000</v>
      </c>
      <c r="I44" s="113">
        <f>SUM(I45+I49)</f>
        <v>5000</v>
      </c>
    </row>
    <row r="45" spans="1:16">
      <c r="A45" s="190" t="s">
        <v>154</v>
      </c>
      <c r="B45" s="191"/>
      <c r="C45" s="192"/>
      <c r="D45" s="112" t="s">
        <v>180</v>
      </c>
      <c r="E45" s="111">
        <f t="shared" ref="E45:I47" si="6">SUM(E46)</f>
        <v>1000</v>
      </c>
      <c r="F45" s="111">
        <f t="shared" si="6"/>
        <v>1550</v>
      </c>
      <c r="G45" s="111">
        <f t="shared" si="6"/>
        <v>1550</v>
      </c>
      <c r="H45" s="110">
        <f t="shared" si="6"/>
        <v>2000</v>
      </c>
      <c r="I45" s="110">
        <f t="shared" si="6"/>
        <v>2000</v>
      </c>
    </row>
    <row r="46" spans="1:16" ht="15" customHeight="1">
      <c r="A46" s="184" t="s">
        <v>159</v>
      </c>
      <c r="B46" s="185"/>
      <c r="C46" s="186"/>
      <c r="D46" s="109" t="s">
        <v>160</v>
      </c>
      <c r="E46" s="108">
        <f t="shared" si="6"/>
        <v>1000</v>
      </c>
      <c r="F46" s="108">
        <f t="shared" si="6"/>
        <v>1550</v>
      </c>
      <c r="G46" s="108">
        <f t="shared" si="6"/>
        <v>1550</v>
      </c>
      <c r="H46" s="107">
        <f t="shared" si="6"/>
        <v>2000</v>
      </c>
      <c r="I46" s="107">
        <f t="shared" si="6"/>
        <v>2000</v>
      </c>
    </row>
    <row r="47" spans="1:16">
      <c r="A47" s="178">
        <v>3</v>
      </c>
      <c r="B47" s="179"/>
      <c r="C47" s="180"/>
      <c r="D47" s="103" t="s">
        <v>23</v>
      </c>
      <c r="E47" s="108">
        <f t="shared" si="6"/>
        <v>1000</v>
      </c>
      <c r="F47" s="108">
        <f t="shared" si="6"/>
        <v>1550</v>
      </c>
      <c r="G47" s="108">
        <f t="shared" si="6"/>
        <v>1550</v>
      </c>
      <c r="H47" s="107">
        <f t="shared" si="6"/>
        <v>2000</v>
      </c>
      <c r="I47" s="107">
        <f t="shared" si="6"/>
        <v>2000</v>
      </c>
    </row>
    <row r="48" spans="1:16">
      <c r="A48" s="205">
        <v>32</v>
      </c>
      <c r="B48" s="206"/>
      <c r="C48" s="207"/>
      <c r="D48" s="103" t="s">
        <v>41</v>
      </c>
      <c r="E48" s="102">
        <v>1000</v>
      </c>
      <c r="F48" s="102">
        <v>1550</v>
      </c>
      <c r="G48" s="102">
        <v>1550</v>
      </c>
      <c r="H48" s="101">
        <v>2000</v>
      </c>
      <c r="I48" s="101">
        <v>2000</v>
      </c>
    </row>
    <row r="49" spans="1:9" ht="25.5" customHeight="1">
      <c r="A49" s="190" t="s">
        <v>172</v>
      </c>
      <c r="B49" s="191"/>
      <c r="C49" s="192"/>
      <c r="D49" s="112" t="s">
        <v>181</v>
      </c>
      <c r="E49" s="111">
        <f t="shared" ref="E49:I51" si="7">SUM(E50)</f>
        <v>3655</v>
      </c>
      <c r="F49" s="111">
        <f t="shared" si="7"/>
        <v>2700</v>
      </c>
      <c r="G49" s="111">
        <f t="shared" si="7"/>
        <v>3000</v>
      </c>
      <c r="H49" s="110">
        <f t="shared" si="7"/>
        <v>3000</v>
      </c>
      <c r="I49" s="110">
        <f t="shared" si="7"/>
        <v>3000</v>
      </c>
    </row>
    <row r="50" spans="1:9" ht="15" customHeight="1">
      <c r="A50" s="184" t="s">
        <v>155</v>
      </c>
      <c r="B50" s="185"/>
      <c r="C50" s="186"/>
      <c r="D50" s="109" t="s">
        <v>156</v>
      </c>
      <c r="E50" s="108">
        <f t="shared" si="7"/>
        <v>3655</v>
      </c>
      <c r="F50" s="108">
        <f t="shared" si="7"/>
        <v>2700</v>
      </c>
      <c r="G50" s="108">
        <f t="shared" si="7"/>
        <v>3000</v>
      </c>
      <c r="H50" s="107">
        <f t="shared" si="7"/>
        <v>3000</v>
      </c>
      <c r="I50" s="107">
        <f t="shared" si="7"/>
        <v>3000</v>
      </c>
    </row>
    <row r="51" spans="1:9">
      <c r="A51" s="178">
        <v>3</v>
      </c>
      <c r="B51" s="179"/>
      <c r="C51" s="180"/>
      <c r="D51" s="103" t="s">
        <v>23</v>
      </c>
      <c r="E51" s="108">
        <f t="shared" si="7"/>
        <v>3655</v>
      </c>
      <c r="F51" s="108">
        <f t="shared" si="7"/>
        <v>2700</v>
      </c>
      <c r="G51" s="108">
        <f t="shared" si="7"/>
        <v>3000</v>
      </c>
      <c r="H51" s="107">
        <f t="shared" si="7"/>
        <v>3000</v>
      </c>
      <c r="I51" s="107">
        <f t="shared" si="7"/>
        <v>3000</v>
      </c>
    </row>
    <row r="52" spans="1:9">
      <c r="A52" s="205">
        <v>38</v>
      </c>
      <c r="B52" s="206"/>
      <c r="C52" s="207"/>
      <c r="D52" s="103" t="s">
        <v>182</v>
      </c>
      <c r="E52" s="102">
        <v>3655</v>
      </c>
      <c r="F52" s="102">
        <v>2700</v>
      </c>
      <c r="G52" s="102">
        <v>3000</v>
      </c>
      <c r="H52" s="101">
        <v>3000</v>
      </c>
      <c r="I52" s="101">
        <v>3000</v>
      </c>
    </row>
    <row r="53" spans="1:9" s="128" customFormat="1" ht="25.5" customHeight="1">
      <c r="A53" s="187" t="s">
        <v>170</v>
      </c>
      <c r="B53" s="188"/>
      <c r="C53" s="189"/>
      <c r="D53" s="115" t="s">
        <v>183</v>
      </c>
      <c r="E53" s="114">
        <f>SUM(E54+E69+E76+E83)</f>
        <v>27590</v>
      </c>
      <c r="F53" s="114">
        <f>SUM(F54+F69+F76+F83)</f>
        <v>28970</v>
      </c>
      <c r="G53" s="114">
        <f>SUM(G54+G69+G76+G83)</f>
        <v>46111.75</v>
      </c>
      <c r="H53" s="113">
        <f>SUM(H54+H69+H76+H83)</f>
        <v>53100</v>
      </c>
      <c r="I53" s="113">
        <f>SUM(I54+I69+I76+I83)</f>
        <v>53100</v>
      </c>
    </row>
    <row r="54" spans="1:9" s="128" customFormat="1" ht="25.5" customHeight="1">
      <c r="A54" s="190" t="s">
        <v>154</v>
      </c>
      <c r="B54" s="191"/>
      <c r="C54" s="192"/>
      <c r="D54" s="112" t="s">
        <v>184</v>
      </c>
      <c r="E54" s="111">
        <f>SUM(E55+E60+E63+E66)</f>
        <v>20775</v>
      </c>
      <c r="F54" s="111">
        <f>SUM(F55+F60+F63+F66)</f>
        <v>21040</v>
      </c>
      <c r="G54" s="111">
        <f>SUM(G55+G60+G63+G66)</f>
        <v>33040</v>
      </c>
      <c r="H54" s="110">
        <f>SUM(H55+H60+H63+H66)</f>
        <v>36000</v>
      </c>
      <c r="I54" s="110">
        <f>SUM(I55+I60+I63+I66)</f>
        <v>36000</v>
      </c>
    </row>
    <row r="55" spans="1:9" ht="15" customHeight="1">
      <c r="A55" s="184" t="s">
        <v>159</v>
      </c>
      <c r="B55" s="185"/>
      <c r="C55" s="186"/>
      <c r="D55" s="109" t="s">
        <v>160</v>
      </c>
      <c r="E55" s="108">
        <f>SUM(E56)</f>
        <v>19975</v>
      </c>
      <c r="F55" s="108">
        <f>SUM(F56)</f>
        <v>20540</v>
      </c>
      <c r="G55" s="108">
        <f>SUM(G56)</f>
        <v>32490</v>
      </c>
      <c r="H55" s="107">
        <f>SUM(H56)</f>
        <v>35400</v>
      </c>
      <c r="I55" s="107">
        <f>SUM(I56)</f>
        <v>35400</v>
      </c>
    </row>
    <row r="56" spans="1:9">
      <c r="A56" s="178">
        <v>3</v>
      </c>
      <c r="B56" s="179"/>
      <c r="C56" s="180"/>
      <c r="D56" s="103" t="s">
        <v>23</v>
      </c>
      <c r="E56" s="108">
        <f>SUM(E57:E59)</f>
        <v>19975</v>
      </c>
      <c r="F56" s="108">
        <f>SUM(F57:F59)</f>
        <v>20540</v>
      </c>
      <c r="G56" s="108">
        <f>SUM(G57:G59)</f>
        <v>32490</v>
      </c>
      <c r="H56" s="107">
        <f>SUM(H57:H59)</f>
        <v>35400</v>
      </c>
      <c r="I56" s="107">
        <f>SUM(I57:I59)</f>
        <v>35400</v>
      </c>
    </row>
    <row r="57" spans="1:9">
      <c r="A57" s="205">
        <v>31</v>
      </c>
      <c r="B57" s="206"/>
      <c r="C57" s="207"/>
      <c r="D57" s="103" t="s">
        <v>24</v>
      </c>
      <c r="E57" s="102">
        <v>16269</v>
      </c>
      <c r="F57" s="102">
        <v>16830</v>
      </c>
      <c r="G57" s="102">
        <v>27500</v>
      </c>
      <c r="H57" s="117">
        <v>30000</v>
      </c>
      <c r="I57" s="117">
        <v>30000</v>
      </c>
    </row>
    <row r="58" spans="1:9">
      <c r="A58" s="205">
        <v>32</v>
      </c>
      <c r="B58" s="206"/>
      <c r="C58" s="207"/>
      <c r="D58" s="103" t="s">
        <v>41</v>
      </c>
      <c r="E58" s="102">
        <v>3506</v>
      </c>
      <c r="F58" s="102">
        <v>3500</v>
      </c>
      <c r="G58" s="102">
        <f>SUM(2260+220+500+250+550+50+60+500+350+250+300-550)</f>
        <v>4740</v>
      </c>
      <c r="H58" s="101">
        <v>5000</v>
      </c>
      <c r="I58" s="101">
        <v>5000</v>
      </c>
    </row>
    <row r="59" spans="1:9">
      <c r="A59" s="181">
        <v>34</v>
      </c>
      <c r="B59" s="182"/>
      <c r="C59" s="183"/>
      <c r="D59" s="103" t="s">
        <v>97</v>
      </c>
      <c r="E59" s="102">
        <v>200</v>
      </c>
      <c r="F59" s="102">
        <v>210</v>
      </c>
      <c r="G59" s="102">
        <v>250</v>
      </c>
      <c r="H59" s="101">
        <v>400</v>
      </c>
      <c r="I59" s="101">
        <v>400</v>
      </c>
    </row>
    <row r="60" spans="1:9" ht="15" customHeight="1">
      <c r="A60" s="184" t="s">
        <v>269</v>
      </c>
      <c r="B60" s="185"/>
      <c r="C60" s="186"/>
      <c r="D60" s="109" t="s">
        <v>160</v>
      </c>
      <c r="E60" s="108">
        <f t="shared" ref="E60:I61" si="8">SUM(E61)</f>
        <v>800</v>
      </c>
      <c r="F60" s="108">
        <f t="shared" si="8"/>
        <v>500</v>
      </c>
      <c r="G60" s="108">
        <f t="shared" si="8"/>
        <v>550</v>
      </c>
      <c r="H60" s="107">
        <f t="shared" si="8"/>
        <v>600</v>
      </c>
      <c r="I60" s="107">
        <f t="shared" si="8"/>
        <v>600</v>
      </c>
    </row>
    <row r="61" spans="1:9">
      <c r="A61" s="178">
        <v>3</v>
      </c>
      <c r="B61" s="179"/>
      <c r="C61" s="180"/>
      <c r="D61" s="103" t="s">
        <v>23</v>
      </c>
      <c r="E61" s="108">
        <f t="shared" si="8"/>
        <v>800</v>
      </c>
      <c r="F61" s="108">
        <f t="shared" si="8"/>
        <v>500</v>
      </c>
      <c r="G61" s="108">
        <f t="shared" si="8"/>
        <v>550</v>
      </c>
      <c r="H61" s="107">
        <f t="shared" si="8"/>
        <v>600</v>
      </c>
      <c r="I61" s="107">
        <f t="shared" si="8"/>
        <v>600</v>
      </c>
    </row>
    <row r="62" spans="1:9">
      <c r="A62" s="205">
        <v>32</v>
      </c>
      <c r="B62" s="206"/>
      <c r="C62" s="207"/>
      <c r="D62" s="103" t="s">
        <v>41</v>
      </c>
      <c r="E62" s="108">
        <v>800</v>
      </c>
      <c r="F62" s="108">
        <v>500</v>
      </c>
      <c r="G62" s="108">
        <v>550</v>
      </c>
      <c r="H62" s="124">
        <v>600</v>
      </c>
      <c r="I62" s="124">
        <v>600</v>
      </c>
    </row>
    <row r="63" spans="1:9" ht="15" customHeight="1">
      <c r="A63" s="184" t="s">
        <v>270</v>
      </c>
      <c r="B63" s="185"/>
      <c r="C63" s="186"/>
      <c r="D63" s="109" t="s">
        <v>160</v>
      </c>
      <c r="E63" s="108">
        <f t="shared" ref="E63:I64" si="9">SUM(E64)</f>
        <v>0</v>
      </c>
      <c r="F63" s="108">
        <f t="shared" si="9"/>
        <v>0</v>
      </c>
      <c r="G63" s="108">
        <f t="shared" si="9"/>
        <v>0</v>
      </c>
      <c r="H63" s="107">
        <f t="shared" si="9"/>
        <v>0</v>
      </c>
      <c r="I63" s="107">
        <f t="shared" si="9"/>
        <v>0</v>
      </c>
    </row>
    <row r="64" spans="1:9">
      <c r="A64" s="178">
        <v>3</v>
      </c>
      <c r="B64" s="179"/>
      <c r="C64" s="180"/>
      <c r="D64" s="103" t="s">
        <v>23</v>
      </c>
      <c r="E64" s="108">
        <f t="shared" si="9"/>
        <v>0</v>
      </c>
      <c r="F64" s="108">
        <f t="shared" si="9"/>
        <v>0</v>
      </c>
      <c r="G64" s="108">
        <f t="shared" si="9"/>
        <v>0</v>
      </c>
      <c r="H64" s="107">
        <f t="shared" si="9"/>
        <v>0</v>
      </c>
      <c r="I64" s="107">
        <f t="shared" si="9"/>
        <v>0</v>
      </c>
    </row>
    <row r="65" spans="1:9">
      <c r="A65" s="205">
        <v>32</v>
      </c>
      <c r="B65" s="206"/>
      <c r="C65" s="207"/>
      <c r="D65" s="103" t="s">
        <v>41</v>
      </c>
      <c r="E65" s="108">
        <v>0</v>
      </c>
      <c r="F65" s="108"/>
      <c r="G65" s="108"/>
      <c r="H65" s="107"/>
      <c r="I65" s="107"/>
    </row>
    <row r="66" spans="1:9" ht="15" customHeight="1">
      <c r="A66" s="184" t="s">
        <v>311</v>
      </c>
      <c r="B66" s="185"/>
      <c r="C66" s="186"/>
      <c r="D66" s="109" t="s">
        <v>93</v>
      </c>
      <c r="E66" s="108">
        <f t="shared" ref="E66:I67" si="10">SUM(E67)</f>
        <v>0</v>
      </c>
      <c r="F66" s="108">
        <f t="shared" si="10"/>
        <v>0</v>
      </c>
      <c r="G66" s="108">
        <f t="shared" si="10"/>
        <v>0</v>
      </c>
      <c r="H66" s="107">
        <f t="shared" si="10"/>
        <v>0</v>
      </c>
      <c r="I66" s="107">
        <f t="shared" si="10"/>
        <v>0</v>
      </c>
    </row>
    <row r="67" spans="1:9">
      <c r="A67" s="178">
        <v>3</v>
      </c>
      <c r="B67" s="179"/>
      <c r="C67" s="180"/>
      <c r="D67" s="103" t="s">
        <v>23</v>
      </c>
      <c r="E67" s="108">
        <f t="shared" si="10"/>
        <v>0</v>
      </c>
      <c r="F67" s="108">
        <f t="shared" si="10"/>
        <v>0</v>
      </c>
      <c r="G67" s="108">
        <f t="shared" si="10"/>
        <v>0</v>
      </c>
      <c r="H67" s="107">
        <f t="shared" si="10"/>
        <v>0</v>
      </c>
      <c r="I67" s="107">
        <f t="shared" si="10"/>
        <v>0</v>
      </c>
    </row>
    <row r="68" spans="1:9">
      <c r="A68" s="205">
        <v>32</v>
      </c>
      <c r="B68" s="206"/>
      <c r="C68" s="207"/>
      <c r="D68" s="103" t="s">
        <v>41</v>
      </c>
      <c r="E68" s="108">
        <v>0</v>
      </c>
      <c r="F68" s="108"/>
      <c r="G68" s="108"/>
      <c r="H68" s="124"/>
      <c r="I68" s="124"/>
    </row>
    <row r="69" spans="1:9" ht="25.5">
      <c r="A69" s="190" t="s">
        <v>161</v>
      </c>
      <c r="B69" s="191"/>
      <c r="C69" s="192"/>
      <c r="D69" s="112" t="s">
        <v>185</v>
      </c>
      <c r="E69" s="111">
        <f>SUM(E70)</f>
        <v>2515</v>
      </c>
      <c r="F69" s="111">
        <f>SUM(F70+F73)</f>
        <v>2980</v>
      </c>
      <c r="G69" s="127">
        <f>SUM(G70+G73)</f>
        <v>4871.75</v>
      </c>
      <c r="H69" s="110">
        <f>SUM(H70+H73)</f>
        <v>7100</v>
      </c>
      <c r="I69" s="110">
        <f>SUM(I70+I73)</f>
        <v>7100</v>
      </c>
    </row>
    <row r="70" spans="1:9" ht="15" customHeight="1">
      <c r="A70" s="184" t="s">
        <v>159</v>
      </c>
      <c r="B70" s="185"/>
      <c r="C70" s="186"/>
      <c r="D70" s="109" t="s">
        <v>160</v>
      </c>
      <c r="E70" s="108">
        <v>2515</v>
      </c>
      <c r="F70" s="108">
        <v>2980</v>
      </c>
      <c r="G70" s="126">
        <f t="shared" ref="G70:I71" si="11">SUM(G71)</f>
        <v>4871.75</v>
      </c>
      <c r="H70" s="107">
        <f t="shared" si="11"/>
        <v>6000</v>
      </c>
      <c r="I70" s="107">
        <f t="shared" si="11"/>
        <v>6000</v>
      </c>
    </row>
    <row r="71" spans="1:9">
      <c r="A71" s="178">
        <v>4</v>
      </c>
      <c r="B71" s="179"/>
      <c r="C71" s="180"/>
      <c r="D71" s="103" t="s">
        <v>186</v>
      </c>
      <c r="E71" s="108">
        <v>2515</v>
      </c>
      <c r="F71" s="108">
        <v>2980</v>
      </c>
      <c r="G71" s="126">
        <f t="shared" si="11"/>
        <v>4871.75</v>
      </c>
      <c r="H71" s="107">
        <f t="shared" si="11"/>
        <v>6000</v>
      </c>
      <c r="I71" s="107">
        <f t="shared" si="11"/>
        <v>6000</v>
      </c>
    </row>
    <row r="72" spans="1:9" ht="25.5">
      <c r="A72" s="205">
        <v>42</v>
      </c>
      <c r="B72" s="206"/>
      <c r="C72" s="207"/>
      <c r="D72" s="103" t="s">
        <v>199</v>
      </c>
      <c r="E72" s="102">
        <v>2515</v>
      </c>
      <c r="F72" s="102">
        <v>2980</v>
      </c>
      <c r="G72" s="126">
        <v>4871.75</v>
      </c>
      <c r="H72" s="101">
        <v>6000</v>
      </c>
      <c r="I72" s="101">
        <v>6000</v>
      </c>
    </row>
    <row r="73" spans="1:9" ht="15" customHeight="1">
      <c r="A73" s="184" t="s">
        <v>269</v>
      </c>
      <c r="B73" s="185"/>
      <c r="C73" s="186"/>
      <c r="D73" s="109" t="s">
        <v>160</v>
      </c>
      <c r="E73" s="108">
        <f t="shared" ref="E73:I74" si="12">SUM(E74)</f>
        <v>0</v>
      </c>
      <c r="F73" s="108">
        <f t="shared" si="12"/>
        <v>0</v>
      </c>
      <c r="G73" s="108">
        <f t="shared" si="12"/>
        <v>0</v>
      </c>
      <c r="H73" s="107">
        <f t="shared" si="12"/>
        <v>1100</v>
      </c>
      <c r="I73" s="107">
        <f t="shared" si="12"/>
        <v>1100</v>
      </c>
    </row>
    <row r="74" spans="1:9">
      <c r="A74" s="178">
        <v>4</v>
      </c>
      <c r="B74" s="179"/>
      <c r="C74" s="180"/>
      <c r="D74" s="103" t="s">
        <v>186</v>
      </c>
      <c r="E74" s="108">
        <f t="shared" si="12"/>
        <v>0</v>
      </c>
      <c r="F74" s="108">
        <f t="shared" si="12"/>
        <v>0</v>
      </c>
      <c r="G74" s="108">
        <f t="shared" si="12"/>
        <v>0</v>
      </c>
      <c r="H74" s="107">
        <f t="shared" si="12"/>
        <v>1100</v>
      </c>
      <c r="I74" s="107">
        <f t="shared" si="12"/>
        <v>1100</v>
      </c>
    </row>
    <row r="75" spans="1:9" ht="25.5">
      <c r="A75" s="205">
        <v>42</v>
      </c>
      <c r="B75" s="206"/>
      <c r="C75" s="207"/>
      <c r="D75" s="103" t="s">
        <v>199</v>
      </c>
      <c r="E75" s="108">
        <v>0</v>
      </c>
      <c r="F75" s="108">
        <v>0</v>
      </c>
      <c r="G75" s="108">
        <v>0</v>
      </c>
      <c r="H75" s="124">
        <v>1100</v>
      </c>
      <c r="I75" s="124">
        <v>1100</v>
      </c>
    </row>
    <row r="76" spans="1:9" ht="25.5" customHeight="1">
      <c r="A76" s="190" t="s">
        <v>187</v>
      </c>
      <c r="B76" s="191"/>
      <c r="C76" s="192"/>
      <c r="D76" s="112" t="s">
        <v>188</v>
      </c>
      <c r="E76" s="111">
        <f>SUM(E77+E80)</f>
        <v>4300</v>
      </c>
      <c r="F76" s="111">
        <f>SUM(F77+F80)</f>
        <v>4950</v>
      </c>
      <c r="G76" s="111">
        <f>SUM(G77+G80)</f>
        <v>8200</v>
      </c>
      <c r="H76" s="110">
        <f>SUM(H77+H80)</f>
        <v>9000</v>
      </c>
      <c r="I76" s="110">
        <f>SUM(I77+I80)</f>
        <v>9000</v>
      </c>
    </row>
    <row r="77" spans="1:9" ht="15" customHeight="1">
      <c r="A77" s="184" t="s">
        <v>159</v>
      </c>
      <c r="B77" s="185"/>
      <c r="C77" s="186"/>
      <c r="D77" s="109" t="s">
        <v>160</v>
      </c>
      <c r="E77" s="108">
        <f t="shared" ref="E77:I78" si="13">SUM(E78)</f>
        <v>4300</v>
      </c>
      <c r="F77" s="108">
        <f t="shared" si="13"/>
        <v>4950</v>
      </c>
      <c r="G77" s="108">
        <f t="shared" si="13"/>
        <v>8200</v>
      </c>
      <c r="H77" s="107">
        <f t="shared" si="13"/>
        <v>9000</v>
      </c>
      <c r="I77" s="107">
        <f t="shared" si="13"/>
        <v>9000</v>
      </c>
    </row>
    <row r="78" spans="1:9">
      <c r="A78" s="178">
        <v>4</v>
      </c>
      <c r="B78" s="179"/>
      <c r="C78" s="180"/>
      <c r="D78" s="103" t="s">
        <v>186</v>
      </c>
      <c r="E78" s="108">
        <f t="shared" si="13"/>
        <v>4300</v>
      </c>
      <c r="F78" s="108">
        <f t="shared" si="13"/>
        <v>4950</v>
      </c>
      <c r="G78" s="108">
        <f t="shared" si="13"/>
        <v>8200</v>
      </c>
      <c r="H78" s="107">
        <f t="shared" si="13"/>
        <v>9000</v>
      </c>
      <c r="I78" s="107">
        <f t="shared" si="13"/>
        <v>9000</v>
      </c>
    </row>
    <row r="79" spans="1:9" ht="15.75" customHeight="1">
      <c r="A79" s="205">
        <v>42</v>
      </c>
      <c r="B79" s="206"/>
      <c r="C79" s="207"/>
      <c r="D79" s="103" t="s">
        <v>199</v>
      </c>
      <c r="E79" s="108">
        <v>4300</v>
      </c>
      <c r="F79" s="108">
        <v>4950</v>
      </c>
      <c r="G79" s="108">
        <v>8200</v>
      </c>
      <c r="H79" s="107">
        <v>9000</v>
      </c>
      <c r="I79" s="107">
        <v>9000</v>
      </c>
    </row>
    <row r="80" spans="1:9" ht="15" customHeight="1">
      <c r="A80" s="184" t="s">
        <v>245</v>
      </c>
      <c r="B80" s="185"/>
      <c r="C80" s="186"/>
      <c r="D80" s="109" t="s">
        <v>89</v>
      </c>
      <c r="E80" s="108">
        <f t="shared" ref="E80:I81" si="14">SUM(E81)</f>
        <v>0</v>
      </c>
      <c r="F80" s="108">
        <f t="shared" si="14"/>
        <v>0</v>
      </c>
      <c r="G80" s="108">
        <f t="shared" si="14"/>
        <v>0</v>
      </c>
      <c r="H80" s="107">
        <f t="shared" si="14"/>
        <v>0</v>
      </c>
      <c r="I80" s="107">
        <f t="shared" si="14"/>
        <v>0</v>
      </c>
    </row>
    <row r="81" spans="1:9">
      <c r="A81" s="178">
        <v>4</v>
      </c>
      <c r="B81" s="179"/>
      <c r="C81" s="180"/>
      <c r="D81" s="103" t="s">
        <v>186</v>
      </c>
      <c r="E81" s="108">
        <f t="shared" si="14"/>
        <v>0</v>
      </c>
      <c r="F81" s="108">
        <f t="shared" si="14"/>
        <v>0</v>
      </c>
      <c r="G81" s="108">
        <f t="shared" si="14"/>
        <v>0</v>
      </c>
      <c r="H81" s="107">
        <f t="shared" si="14"/>
        <v>0</v>
      </c>
      <c r="I81" s="107">
        <f t="shared" si="14"/>
        <v>0</v>
      </c>
    </row>
    <row r="82" spans="1:9" ht="25.5">
      <c r="A82" s="205">
        <v>42</v>
      </c>
      <c r="B82" s="206"/>
      <c r="C82" s="207"/>
      <c r="D82" s="103" t="s">
        <v>199</v>
      </c>
      <c r="E82" s="102">
        <v>0</v>
      </c>
      <c r="F82" s="102"/>
      <c r="G82" s="102"/>
      <c r="H82" s="101"/>
      <c r="I82" s="101"/>
    </row>
    <row r="83" spans="1:9" ht="25.5" customHeight="1">
      <c r="A83" s="190" t="s">
        <v>189</v>
      </c>
      <c r="B83" s="191"/>
      <c r="C83" s="192"/>
      <c r="D83" s="112" t="s">
        <v>190</v>
      </c>
      <c r="E83" s="111">
        <f t="shared" ref="E83:I85" si="15">SUM(E84)</f>
        <v>0</v>
      </c>
      <c r="F83" s="111">
        <f t="shared" si="15"/>
        <v>0</v>
      </c>
      <c r="G83" s="111">
        <f t="shared" si="15"/>
        <v>0</v>
      </c>
      <c r="H83" s="110">
        <f t="shared" si="15"/>
        <v>1000</v>
      </c>
      <c r="I83" s="110">
        <f t="shared" si="15"/>
        <v>1000</v>
      </c>
    </row>
    <row r="84" spans="1:9" ht="15" customHeight="1">
      <c r="A84" s="184" t="s">
        <v>159</v>
      </c>
      <c r="B84" s="185"/>
      <c r="C84" s="186"/>
      <c r="D84" s="109" t="s">
        <v>160</v>
      </c>
      <c r="E84" s="108">
        <f t="shared" si="15"/>
        <v>0</v>
      </c>
      <c r="F84" s="108">
        <f t="shared" si="15"/>
        <v>0</v>
      </c>
      <c r="G84" s="108">
        <f t="shared" si="15"/>
        <v>0</v>
      </c>
      <c r="H84" s="107">
        <f t="shared" si="15"/>
        <v>1000</v>
      </c>
      <c r="I84" s="107">
        <f t="shared" si="15"/>
        <v>1000</v>
      </c>
    </row>
    <row r="85" spans="1:9">
      <c r="A85" s="178">
        <v>4</v>
      </c>
      <c r="B85" s="179"/>
      <c r="C85" s="180"/>
      <c r="D85" s="103" t="s">
        <v>186</v>
      </c>
      <c r="E85" s="108">
        <f t="shared" si="15"/>
        <v>0</v>
      </c>
      <c r="F85" s="108">
        <f t="shared" si="15"/>
        <v>0</v>
      </c>
      <c r="G85" s="108">
        <f t="shared" si="15"/>
        <v>0</v>
      </c>
      <c r="H85" s="107">
        <f t="shared" si="15"/>
        <v>1000</v>
      </c>
      <c r="I85" s="107">
        <f t="shared" si="15"/>
        <v>1000</v>
      </c>
    </row>
    <row r="86" spans="1:9" ht="25.5">
      <c r="A86" s="205">
        <v>42</v>
      </c>
      <c r="B86" s="206"/>
      <c r="C86" s="207"/>
      <c r="D86" s="103" t="s">
        <v>199</v>
      </c>
      <c r="E86" s="102">
        <v>0</v>
      </c>
      <c r="F86" s="102">
        <v>0</v>
      </c>
      <c r="G86" s="102">
        <v>0</v>
      </c>
      <c r="H86" s="101">
        <v>1000</v>
      </c>
      <c r="I86" s="101">
        <v>1000</v>
      </c>
    </row>
    <row r="87" spans="1:9" ht="25.5" customHeight="1">
      <c r="A87" s="187" t="s">
        <v>191</v>
      </c>
      <c r="B87" s="188"/>
      <c r="C87" s="189"/>
      <c r="D87" s="115" t="s">
        <v>192</v>
      </c>
      <c r="E87" s="114">
        <f t="shared" ref="E87:I90" si="16">SUM(E88)</f>
        <v>16950</v>
      </c>
      <c r="F87" s="114">
        <f t="shared" si="16"/>
        <v>19300</v>
      </c>
      <c r="G87" s="114">
        <f t="shared" si="16"/>
        <v>24615</v>
      </c>
      <c r="H87" s="113">
        <f t="shared" si="16"/>
        <v>15000</v>
      </c>
      <c r="I87" s="113">
        <f t="shared" si="16"/>
        <v>15000</v>
      </c>
    </row>
    <row r="88" spans="1:9" ht="39" customHeight="1">
      <c r="A88" s="190" t="s">
        <v>161</v>
      </c>
      <c r="B88" s="191"/>
      <c r="C88" s="192"/>
      <c r="D88" s="112" t="s">
        <v>193</v>
      </c>
      <c r="E88" s="111">
        <f t="shared" si="16"/>
        <v>16950</v>
      </c>
      <c r="F88" s="111">
        <f t="shared" si="16"/>
        <v>19300</v>
      </c>
      <c r="G88" s="111">
        <f t="shared" si="16"/>
        <v>24615</v>
      </c>
      <c r="H88" s="110">
        <f t="shared" si="16"/>
        <v>15000</v>
      </c>
      <c r="I88" s="110">
        <f t="shared" si="16"/>
        <v>15000</v>
      </c>
    </row>
    <row r="89" spans="1:9" ht="15" customHeight="1">
      <c r="A89" s="184" t="s">
        <v>159</v>
      </c>
      <c r="B89" s="185"/>
      <c r="C89" s="186"/>
      <c r="D89" s="109" t="s">
        <v>160</v>
      </c>
      <c r="E89" s="108">
        <f t="shared" si="16"/>
        <v>16950</v>
      </c>
      <c r="F89" s="108">
        <f t="shared" si="16"/>
        <v>19300</v>
      </c>
      <c r="G89" s="108">
        <f t="shared" si="16"/>
        <v>24615</v>
      </c>
      <c r="H89" s="107">
        <f t="shared" si="16"/>
        <v>15000</v>
      </c>
      <c r="I89" s="107">
        <f t="shared" si="16"/>
        <v>15000</v>
      </c>
    </row>
    <row r="90" spans="1:9">
      <c r="A90" s="178">
        <v>3</v>
      </c>
      <c r="B90" s="179"/>
      <c r="C90" s="180"/>
      <c r="D90" s="103" t="s">
        <v>23</v>
      </c>
      <c r="E90" s="108">
        <f t="shared" si="16"/>
        <v>16950</v>
      </c>
      <c r="F90" s="108">
        <f t="shared" si="16"/>
        <v>19300</v>
      </c>
      <c r="G90" s="108">
        <f t="shared" si="16"/>
        <v>24615</v>
      </c>
      <c r="H90" s="107">
        <f t="shared" si="16"/>
        <v>15000</v>
      </c>
      <c r="I90" s="107">
        <f t="shared" si="16"/>
        <v>15000</v>
      </c>
    </row>
    <row r="91" spans="1:9">
      <c r="A91" s="205">
        <v>38</v>
      </c>
      <c r="B91" s="206"/>
      <c r="C91" s="207"/>
      <c r="D91" s="103" t="s">
        <v>194</v>
      </c>
      <c r="E91" s="102">
        <v>16950</v>
      </c>
      <c r="F91" s="102">
        <v>19300</v>
      </c>
      <c r="G91" s="102">
        <v>24615</v>
      </c>
      <c r="H91" s="101">
        <v>15000</v>
      </c>
      <c r="I91" s="101">
        <v>15000</v>
      </c>
    </row>
    <row r="92" spans="1:9" ht="15" customHeight="1">
      <c r="A92" s="187" t="s">
        <v>195</v>
      </c>
      <c r="B92" s="188"/>
      <c r="C92" s="189"/>
      <c r="D92" s="115" t="s">
        <v>196</v>
      </c>
      <c r="E92" s="114">
        <f>SUM(E93)</f>
        <v>6650</v>
      </c>
      <c r="F92" s="114">
        <f>SUM(F93)</f>
        <v>12435</v>
      </c>
      <c r="G92" s="114">
        <f>SUM(G93)</f>
        <v>6650</v>
      </c>
      <c r="H92" s="113">
        <f>SUM(H93)</f>
        <v>13000</v>
      </c>
      <c r="I92" s="113">
        <f>SUM(I93)</f>
        <v>13000</v>
      </c>
    </row>
    <row r="93" spans="1:9" ht="29.25" customHeight="1">
      <c r="A93" s="190" t="s">
        <v>161</v>
      </c>
      <c r="B93" s="191"/>
      <c r="C93" s="192"/>
      <c r="D93" s="112" t="s">
        <v>197</v>
      </c>
      <c r="E93" s="111">
        <f>SUM(E94+E97)</f>
        <v>6650</v>
      </c>
      <c r="F93" s="111">
        <f>SUM(F94+F97)</f>
        <v>12435</v>
      </c>
      <c r="G93" s="111">
        <f>SUM(G94+G97)</f>
        <v>6650</v>
      </c>
      <c r="H93" s="110">
        <f>SUM(H94+H97)</f>
        <v>13000</v>
      </c>
      <c r="I93" s="110">
        <f>SUM(I94+I97)</f>
        <v>13000</v>
      </c>
    </row>
    <row r="94" spans="1:9" ht="15" customHeight="1">
      <c r="A94" s="184" t="s">
        <v>159</v>
      </c>
      <c r="B94" s="185"/>
      <c r="C94" s="186"/>
      <c r="D94" s="109" t="s">
        <v>160</v>
      </c>
      <c r="E94" s="108">
        <f t="shared" ref="E94:I95" si="17">SUM(E95)</f>
        <v>6650</v>
      </c>
      <c r="F94" s="108">
        <f t="shared" si="17"/>
        <v>6650</v>
      </c>
      <c r="G94" s="108">
        <f t="shared" si="17"/>
        <v>6650</v>
      </c>
      <c r="H94" s="107">
        <f t="shared" si="17"/>
        <v>8000</v>
      </c>
      <c r="I94" s="107">
        <f t="shared" si="17"/>
        <v>8000</v>
      </c>
    </row>
    <row r="95" spans="1:9">
      <c r="A95" s="178">
        <v>4</v>
      </c>
      <c r="B95" s="179"/>
      <c r="C95" s="180"/>
      <c r="D95" s="103" t="s">
        <v>186</v>
      </c>
      <c r="E95" s="108">
        <f t="shared" si="17"/>
        <v>6650</v>
      </c>
      <c r="F95" s="108">
        <f t="shared" si="17"/>
        <v>6650</v>
      </c>
      <c r="G95" s="108">
        <f t="shared" si="17"/>
        <v>6650</v>
      </c>
      <c r="H95" s="107">
        <f t="shared" si="17"/>
        <v>8000</v>
      </c>
      <c r="I95" s="107">
        <f t="shared" si="17"/>
        <v>8000</v>
      </c>
    </row>
    <row r="96" spans="1:9" ht="25.5">
      <c r="A96" s="205">
        <v>41</v>
      </c>
      <c r="B96" s="206"/>
      <c r="C96" s="207"/>
      <c r="D96" s="103" t="s">
        <v>198</v>
      </c>
      <c r="E96" s="102">
        <v>6650</v>
      </c>
      <c r="F96" s="102">
        <v>6650</v>
      </c>
      <c r="G96" s="102">
        <v>6650</v>
      </c>
      <c r="H96" s="101">
        <v>8000</v>
      </c>
      <c r="I96" s="101">
        <v>8000</v>
      </c>
    </row>
    <row r="97" spans="1:9" ht="15" customHeight="1">
      <c r="A97" s="184" t="s">
        <v>269</v>
      </c>
      <c r="B97" s="185"/>
      <c r="C97" s="186"/>
      <c r="D97" s="109" t="s">
        <v>160</v>
      </c>
      <c r="E97" s="108">
        <f t="shared" ref="E97:I98" si="18">SUM(E98)</f>
        <v>0</v>
      </c>
      <c r="F97" s="108">
        <f t="shared" si="18"/>
        <v>5785</v>
      </c>
      <c r="G97" s="108">
        <f t="shared" si="18"/>
        <v>0</v>
      </c>
      <c r="H97" s="107">
        <f t="shared" si="18"/>
        <v>5000</v>
      </c>
      <c r="I97" s="107">
        <f t="shared" si="18"/>
        <v>5000</v>
      </c>
    </row>
    <row r="98" spans="1:9">
      <c r="A98" s="178">
        <v>4</v>
      </c>
      <c r="B98" s="179"/>
      <c r="C98" s="180"/>
      <c r="D98" s="103" t="s">
        <v>186</v>
      </c>
      <c r="E98" s="108">
        <f t="shared" si="18"/>
        <v>0</v>
      </c>
      <c r="F98" s="108">
        <f t="shared" si="18"/>
        <v>5785</v>
      </c>
      <c r="G98" s="108">
        <f t="shared" si="18"/>
        <v>0</v>
      </c>
      <c r="H98" s="107">
        <f t="shared" si="18"/>
        <v>5000</v>
      </c>
      <c r="I98" s="107">
        <f t="shared" si="18"/>
        <v>5000</v>
      </c>
    </row>
    <row r="99" spans="1:9" ht="25.5">
      <c r="A99" s="205">
        <v>41</v>
      </c>
      <c r="B99" s="206"/>
      <c r="C99" s="207"/>
      <c r="D99" s="103" t="s">
        <v>198</v>
      </c>
      <c r="E99" s="108">
        <v>0</v>
      </c>
      <c r="F99" s="108">
        <v>5785</v>
      </c>
      <c r="G99" s="108">
        <v>0</v>
      </c>
      <c r="H99" s="124">
        <v>5000</v>
      </c>
      <c r="I99" s="124">
        <v>5000</v>
      </c>
    </row>
    <row r="100" spans="1:9" ht="25.5">
      <c r="A100" s="199" t="s">
        <v>200</v>
      </c>
      <c r="B100" s="200"/>
      <c r="C100" s="201"/>
      <c r="D100" s="120" t="s">
        <v>201</v>
      </c>
      <c r="E100" s="119">
        <f>SUM(E101)</f>
        <v>20500</v>
      </c>
      <c r="F100" s="119">
        <f>SUM(F101)</f>
        <v>18700</v>
      </c>
      <c r="G100" s="119">
        <f>SUM(G101)</f>
        <v>22000</v>
      </c>
      <c r="H100" s="118">
        <f>SUM(H101)</f>
        <v>26000</v>
      </c>
      <c r="I100" s="118">
        <f>SUM(I101)</f>
        <v>26000</v>
      </c>
    </row>
    <row r="101" spans="1:9" ht="25.5" customHeight="1">
      <c r="A101" s="187" t="s">
        <v>153</v>
      </c>
      <c r="B101" s="188"/>
      <c r="C101" s="189"/>
      <c r="D101" s="115" t="s">
        <v>202</v>
      </c>
      <c r="E101" s="114">
        <f>SUM(E102+E106)</f>
        <v>20500</v>
      </c>
      <c r="F101" s="114">
        <f>SUM(F102+F106)</f>
        <v>18700</v>
      </c>
      <c r="G101" s="114">
        <f>SUM(G102+G106)</f>
        <v>22000</v>
      </c>
      <c r="H101" s="113">
        <f>SUM(H102+H106)</f>
        <v>26000</v>
      </c>
      <c r="I101" s="113">
        <f>SUM(I102+I106)</f>
        <v>26000</v>
      </c>
    </row>
    <row r="102" spans="1:9" ht="15" customHeight="1">
      <c r="A102" s="190" t="s">
        <v>154</v>
      </c>
      <c r="B102" s="191"/>
      <c r="C102" s="192"/>
      <c r="D102" s="112" t="s">
        <v>203</v>
      </c>
      <c r="E102" s="111">
        <f t="shared" ref="E102:I104" si="19">SUM(E103)</f>
        <v>20500</v>
      </c>
      <c r="F102" s="111">
        <f t="shared" si="19"/>
        <v>18700</v>
      </c>
      <c r="G102" s="111">
        <f t="shared" si="19"/>
        <v>22000</v>
      </c>
      <c r="H102" s="110">
        <f t="shared" si="19"/>
        <v>25000</v>
      </c>
      <c r="I102" s="110">
        <f t="shared" si="19"/>
        <v>25000</v>
      </c>
    </row>
    <row r="103" spans="1:9" ht="15" customHeight="1">
      <c r="A103" s="184" t="s">
        <v>159</v>
      </c>
      <c r="B103" s="185"/>
      <c r="C103" s="186"/>
      <c r="D103" s="109" t="s">
        <v>160</v>
      </c>
      <c r="E103" s="108">
        <f t="shared" si="19"/>
        <v>20500</v>
      </c>
      <c r="F103" s="108">
        <f t="shared" si="19"/>
        <v>18700</v>
      </c>
      <c r="G103" s="108">
        <f t="shared" si="19"/>
        <v>22000</v>
      </c>
      <c r="H103" s="107">
        <f t="shared" si="19"/>
        <v>25000</v>
      </c>
      <c r="I103" s="107">
        <f t="shared" si="19"/>
        <v>25000</v>
      </c>
    </row>
    <row r="104" spans="1:9">
      <c r="A104" s="178">
        <v>3</v>
      </c>
      <c r="B104" s="179"/>
      <c r="C104" s="180"/>
      <c r="D104" s="103" t="s">
        <v>23</v>
      </c>
      <c r="E104" s="108">
        <f t="shared" si="19"/>
        <v>20500</v>
      </c>
      <c r="F104" s="108">
        <f t="shared" si="19"/>
        <v>18700</v>
      </c>
      <c r="G104" s="108">
        <f t="shared" si="19"/>
        <v>22000</v>
      </c>
      <c r="H104" s="107">
        <f t="shared" si="19"/>
        <v>25000</v>
      </c>
      <c r="I104" s="107">
        <f t="shared" si="19"/>
        <v>25000</v>
      </c>
    </row>
    <row r="105" spans="1:9">
      <c r="A105" s="205">
        <v>38</v>
      </c>
      <c r="B105" s="206"/>
      <c r="C105" s="207"/>
      <c r="D105" s="103" t="s">
        <v>182</v>
      </c>
      <c r="E105" s="102">
        <v>20500</v>
      </c>
      <c r="F105" s="102">
        <v>18700</v>
      </c>
      <c r="G105" s="102">
        <v>22000</v>
      </c>
      <c r="H105" s="101">
        <v>25000</v>
      </c>
      <c r="I105" s="101">
        <v>25000</v>
      </c>
    </row>
    <row r="106" spans="1:9" ht="25.5" customHeight="1">
      <c r="A106" s="190" t="s">
        <v>172</v>
      </c>
      <c r="B106" s="191"/>
      <c r="C106" s="192"/>
      <c r="D106" s="112" t="s">
        <v>204</v>
      </c>
      <c r="E106" s="111">
        <f t="shared" ref="E106:I108" si="20">SUM(E107)</f>
        <v>0</v>
      </c>
      <c r="F106" s="111">
        <f t="shared" si="20"/>
        <v>0</v>
      </c>
      <c r="G106" s="111">
        <f t="shared" si="20"/>
        <v>0</v>
      </c>
      <c r="H106" s="110">
        <f t="shared" si="20"/>
        <v>1000</v>
      </c>
      <c r="I106" s="110">
        <f t="shared" si="20"/>
        <v>1000</v>
      </c>
    </row>
    <row r="107" spans="1:9" ht="15" customHeight="1">
      <c r="A107" s="184" t="s">
        <v>159</v>
      </c>
      <c r="B107" s="185"/>
      <c r="C107" s="186"/>
      <c r="D107" s="109" t="s">
        <v>160</v>
      </c>
      <c r="E107" s="108">
        <f t="shared" si="20"/>
        <v>0</v>
      </c>
      <c r="F107" s="108">
        <f t="shared" si="20"/>
        <v>0</v>
      </c>
      <c r="G107" s="108">
        <f t="shared" si="20"/>
        <v>0</v>
      </c>
      <c r="H107" s="107">
        <f t="shared" si="20"/>
        <v>1000</v>
      </c>
      <c r="I107" s="107">
        <f t="shared" si="20"/>
        <v>1000</v>
      </c>
    </row>
    <row r="108" spans="1:9">
      <c r="A108" s="178">
        <v>3</v>
      </c>
      <c r="B108" s="179"/>
      <c r="C108" s="180"/>
      <c r="D108" s="103" t="s">
        <v>23</v>
      </c>
      <c r="E108" s="108">
        <f t="shared" si="20"/>
        <v>0</v>
      </c>
      <c r="F108" s="108">
        <f t="shared" si="20"/>
        <v>0</v>
      </c>
      <c r="G108" s="108">
        <f t="shared" si="20"/>
        <v>0</v>
      </c>
      <c r="H108" s="107">
        <f t="shared" si="20"/>
        <v>1000</v>
      </c>
      <c r="I108" s="107">
        <f t="shared" si="20"/>
        <v>1000</v>
      </c>
    </row>
    <row r="109" spans="1:9">
      <c r="A109" s="205">
        <v>32</v>
      </c>
      <c r="B109" s="206"/>
      <c r="C109" s="207"/>
      <c r="D109" s="103" t="s">
        <v>41</v>
      </c>
      <c r="E109" s="102">
        <v>0</v>
      </c>
      <c r="F109" s="102">
        <v>0</v>
      </c>
      <c r="G109" s="102">
        <v>0</v>
      </c>
      <c r="H109" s="101">
        <v>1000</v>
      </c>
      <c r="I109" s="101">
        <v>1000</v>
      </c>
    </row>
    <row r="110" spans="1:9" ht="25.5">
      <c r="A110" s="199" t="s">
        <v>205</v>
      </c>
      <c r="B110" s="200"/>
      <c r="C110" s="201"/>
      <c r="D110" s="120" t="s">
        <v>206</v>
      </c>
      <c r="E110" s="119">
        <f>SUM(E111)</f>
        <v>35900</v>
      </c>
      <c r="F110" s="119">
        <f>SUM(F111)</f>
        <v>25000</v>
      </c>
      <c r="G110" s="119">
        <f>SUM(G111)</f>
        <v>41000</v>
      </c>
      <c r="H110" s="118">
        <f>SUM(H111)</f>
        <v>46500</v>
      </c>
      <c r="I110" s="118">
        <f>SUM(I111)</f>
        <v>46500</v>
      </c>
    </row>
    <row r="111" spans="1:9" ht="25.5" customHeight="1">
      <c r="A111" s="187" t="s">
        <v>153</v>
      </c>
      <c r="B111" s="188"/>
      <c r="C111" s="189"/>
      <c r="D111" s="115" t="s">
        <v>207</v>
      </c>
      <c r="E111" s="114">
        <f>SUM(E112+E116)</f>
        <v>35900</v>
      </c>
      <c r="F111" s="114">
        <f>SUM(F112+F116)</f>
        <v>25000</v>
      </c>
      <c r="G111" s="114">
        <f>SUM(G112+G116)</f>
        <v>41000</v>
      </c>
      <c r="H111" s="113">
        <f>SUM(H112+H116)</f>
        <v>46500</v>
      </c>
      <c r="I111" s="113">
        <f>SUM(I112+I116)</f>
        <v>46500</v>
      </c>
    </row>
    <row r="112" spans="1:9" ht="45" customHeight="1">
      <c r="A112" s="190" t="s">
        <v>154</v>
      </c>
      <c r="B112" s="191"/>
      <c r="C112" s="192"/>
      <c r="D112" s="112" t="s">
        <v>208</v>
      </c>
      <c r="E112" s="111">
        <f t="shared" ref="E112:I114" si="21">SUM(E113)</f>
        <v>35900</v>
      </c>
      <c r="F112" s="111">
        <f t="shared" si="21"/>
        <v>24000</v>
      </c>
      <c r="G112" s="111">
        <f t="shared" si="21"/>
        <v>40000</v>
      </c>
      <c r="H112" s="110">
        <f t="shared" si="21"/>
        <v>45000</v>
      </c>
      <c r="I112" s="110">
        <f t="shared" si="21"/>
        <v>45000</v>
      </c>
    </row>
    <row r="113" spans="1:9" ht="15" customHeight="1">
      <c r="A113" s="184" t="s">
        <v>159</v>
      </c>
      <c r="B113" s="185"/>
      <c r="C113" s="186"/>
      <c r="D113" s="109" t="s">
        <v>160</v>
      </c>
      <c r="E113" s="108">
        <f t="shared" si="21"/>
        <v>35900</v>
      </c>
      <c r="F113" s="108">
        <f t="shared" si="21"/>
        <v>24000</v>
      </c>
      <c r="G113" s="108">
        <f t="shared" si="21"/>
        <v>40000</v>
      </c>
      <c r="H113" s="107">
        <f t="shared" si="21"/>
        <v>45000</v>
      </c>
      <c r="I113" s="107">
        <f t="shared" si="21"/>
        <v>45000</v>
      </c>
    </row>
    <row r="114" spans="1:9">
      <c r="A114" s="178">
        <v>3</v>
      </c>
      <c r="B114" s="179"/>
      <c r="C114" s="180"/>
      <c r="D114" s="103" t="s">
        <v>23</v>
      </c>
      <c r="E114" s="108">
        <f t="shared" si="21"/>
        <v>35900</v>
      </c>
      <c r="F114" s="108">
        <f t="shared" si="21"/>
        <v>24000</v>
      </c>
      <c r="G114" s="108">
        <f t="shared" si="21"/>
        <v>40000</v>
      </c>
      <c r="H114" s="107">
        <f t="shared" si="21"/>
        <v>45000</v>
      </c>
      <c r="I114" s="107">
        <f t="shared" si="21"/>
        <v>45000</v>
      </c>
    </row>
    <row r="115" spans="1:9">
      <c r="A115" s="205">
        <v>32</v>
      </c>
      <c r="B115" s="206"/>
      <c r="C115" s="207"/>
      <c r="D115" s="103" t="s">
        <v>41</v>
      </c>
      <c r="E115" s="102">
        <v>35900</v>
      </c>
      <c r="F115" s="102">
        <v>24000</v>
      </c>
      <c r="G115" s="102">
        <v>40000</v>
      </c>
      <c r="H115" s="101">
        <v>45000</v>
      </c>
      <c r="I115" s="101">
        <v>45000</v>
      </c>
    </row>
    <row r="116" spans="1:9" ht="25.5">
      <c r="A116" s="190" t="s">
        <v>172</v>
      </c>
      <c r="B116" s="191"/>
      <c r="C116" s="192"/>
      <c r="D116" s="112" t="s">
        <v>209</v>
      </c>
      <c r="E116" s="111">
        <f t="shared" ref="E116:I118" si="22">SUM(E117)</f>
        <v>0</v>
      </c>
      <c r="F116" s="111">
        <f t="shared" si="22"/>
        <v>1000</v>
      </c>
      <c r="G116" s="111">
        <f t="shared" si="22"/>
        <v>1000</v>
      </c>
      <c r="H116" s="110">
        <f t="shared" si="22"/>
        <v>1500</v>
      </c>
      <c r="I116" s="110">
        <f t="shared" si="22"/>
        <v>1500</v>
      </c>
    </row>
    <row r="117" spans="1:9" ht="15" customHeight="1">
      <c r="A117" s="184" t="s">
        <v>159</v>
      </c>
      <c r="B117" s="185"/>
      <c r="C117" s="186"/>
      <c r="D117" s="109" t="s">
        <v>160</v>
      </c>
      <c r="E117" s="108">
        <f t="shared" si="22"/>
        <v>0</v>
      </c>
      <c r="F117" s="108">
        <f t="shared" si="22"/>
        <v>1000</v>
      </c>
      <c r="G117" s="108">
        <f t="shared" si="22"/>
        <v>1000</v>
      </c>
      <c r="H117" s="107">
        <f t="shared" si="22"/>
        <v>1500</v>
      </c>
      <c r="I117" s="107">
        <f t="shared" si="22"/>
        <v>1500</v>
      </c>
    </row>
    <row r="118" spans="1:9">
      <c r="A118" s="178">
        <v>3</v>
      </c>
      <c r="B118" s="179"/>
      <c r="C118" s="180"/>
      <c r="D118" s="103" t="s">
        <v>23</v>
      </c>
      <c r="E118" s="108">
        <f t="shared" si="22"/>
        <v>0</v>
      </c>
      <c r="F118" s="108">
        <f t="shared" si="22"/>
        <v>1000</v>
      </c>
      <c r="G118" s="108">
        <f t="shared" si="22"/>
        <v>1000</v>
      </c>
      <c r="H118" s="107">
        <f t="shared" si="22"/>
        <v>1500</v>
      </c>
      <c r="I118" s="107">
        <f t="shared" si="22"/>
        <v>1500</v>
      </c>
    </row>
    <row r="119" spans="1:9">
      <c r="A119" s="205">
        <v>38</v>
      </c>
      <c r="B119" s="206"/>
      <c r="C119" s="207"/>
      <c r="D119" s="103" t="s">
        <v>210</v>
      </c>
      <c r="E119" s="102">
        <v>0</v>
      </c>
      <c r="F119" s="102">
        <v>1000</v>
      </c>
      <c r="G119" s="102">
        <v>1000</v>
      </c>
      <c r="H119" s="101">
        <v>1500</v>
      </c>
      <c r="I119" s="101">
        <v>1500</v>
      </c>
    </row>
    <row r="120" spans="1:9" ht="25.5">
      <c r="A120" s="199" t="s">
        <v>211</v>
      </c>
      <c r="B120" s="200"/>
      <c r="C120" s="201"/>
      <c r="D120" s="120" t="s">
        <v>212</v>
      </c>
      <c r="E120" s="119">
        <f>SUM(E121+E126+E135)</f>
        <v>32525</v>
      </c>
      <c r="F120" s="119">
        <f>SUM(F121+F126+F135)</f>
        <v>166350</v>
      </c>
      <c r="G120" s="119">
        <f>SUM(G121+G126+G135)</f>
        <v>266760</v>
      </c>
      <c r="H120" s="118">
        <f>SUM(H121+H126+H135)</f>
        <v>103700</v>
      </c>
      <c r="I120" s="118">
        <f>SUM(I121+I126+I135)</f>
        <v>103700</v>
      </c>
    </row>
    <row r="121" spans="1:9" ht="25.5" customHeight="1">
      <c r="A121" s="187" t="s">
        <v>153</v>
      </c>
      <c r="B121" s="188"/>
      <c r="C121" s="189"/>
      <c r="D121" s="115" t="s">
        <v>213</v>
      </c>
      <c r="E121" s="114">
        <f t="shared" ref="E121:I124" si="23">SUM(E122)</f>
        <v>7200</v>
      </c>
      <c r="F121" s="114">
        <f t="shared" si="23"/>
        <v>7500</v>
      </c>
      <c r="G121" s="114">
        <f t="shared" si="23"/>
        <v>7000</v>
      </c>
      <c r="H121" s="113">
        <f t="shared" si="23"/>
        <v>7500</v>
      </c>
      <c r="I121" s="113">
        <f t="shared" si="23"/>
        <v>7500</v>
      </c>
    </row>
    <row r="122" spans="1:9" ht="25.5">
      <c r="A122" s="190" t="s">
        <v>154</v>
      </c>
      <c r="B122" s="191"/>
      <c r="C122" s="192"/>
      <c r="D122" s="112" t="s">
        <v>214</v>
      </c>
      <c r="E122" s="111">
        <f t="shared" si="23"/>
        <v>7200</v>
      </c>
      <c r="F122" s="111">
        <f t="shared" si="23"/>
        <v>7500</v>
      </c>
      <c r="G122" s="111">
        <f t="shared" si="23"/>
        <v>7000</v>
      </c>
      <c r="H122" s="110">
        <f t="shared" si="23"/>
        <v>7500</v>
      </c>
      <c r="I122" s="110">
        <f t="shared" si="23"/>
        <v>7500</v>
      </c>
    </row>
    <row r="123" spans="1:9" ht="15" customHeight="1">
      <c r="A123" s="184" t="s">
        <v>159</v>
      </c>
      <c r="B123" s="185"/>
      <c r="C123" s="186"/>
      <c r="D123" s="109" t="s">
        <v>160</v>
      </c>
      <c r="E123" s="108">
        <f t="shared" si="23"/>
        <v>7200</v>
      </c>
      <c r="F123" s="108">
        <f t="shared" si="23"/>
        <v>7500</v>
      </c>
      <c r="G123" s="108">
        <f t="shared" si="23"/>
        <v>7000</v>
      </c>
      <c r="H123" s="107">
        <f t="shared" si="23"/>
        <v>7500</v>
      </c>
      <c r="I123" s="107">
        <f t="shared" si="23"/>
        <v>7500</v>
      </c>
    </row>
    <row r="124" spans="1:9">
      <c r="A124" s="178">
        <v>3</v>
      </c>
      <c r="B124" s="179"/>
      <c r="C124" s="180"/>
      <c r="D124" s="103" t="s">
        <v>23</v>
      </c>
      <c r="E124" s="108">
        <f t="shared" si="23"/>
        <v>7200</v>
      </c>
      <c r="F124" s="108">
        <f t="shared" si="23"/>
        <v>7500</v>
      </c>
      <c r="G124" s="108">
        <f t="shared" si="23"/>
        <v>7000</v>
      </c>
      <c r="H124" s="107">
        <f t="shared" si="23"/>
        <v>7500</v>
      </c>
      <c r="I124" s="107">
        <f t="shared" si="23"/>
        <v>7500</v>
      </c>
    </row>
    <row r="125" spans="1:9">
      <c r="A125" s="205">
        <v>37</v>
      </c>
      <c r="B125" s="206"/>
      <c r="C125" s="207"/>
      <c r="D125" s="103" t="s">
        <v>100</v>
      </c>
      <c r="E125" s="102">
        <v>7200</v>
      </c>
      <c r="F125" s="102">
        <v>7500</v>
      </c>
      <c r="G125" s="102">
        <v>7000</v>
      </c>
      <c r="H125" s="101">
        <v>7500</v>
      </c>
      <c r="I125" s="101">
        <v>7500</v>
      </c>
    </row>
    <row r="126" spans="1:9" ht="25.5" customHeight="1">
      <c r="A126" s="187" t="s">
        <v>170</v>
      </c>
      <c r="B126" s="188"/>
      <c r="C126" s="189"/>
      <c r="D126" s="115" t="s">
        <v>215</v>
      </c>
      <c r="E126" s="114">
        <f>SUM(E127+E131)</f>
        <v>17075</v>
      </c>
      <c r="F126" s="114">
        <f>SUM(F127+F131)</f>
        <v>17500</v>
      </c>
      <c r="G126" s="114">
        <f>SUM(G127+G131)</f>
        <v>17500</v>
      </c>
      <c r="H126" s="113">
        <f>SUM(H127+H131)</f>
        <v>21300</v>
      </c>
      <c r="I126" s="113">
        <f>SUM(I127+I131)</f>
        <v>21300</v>
      </c>
    </row>
    <row r="127" spans="1:9">
      <c r="A127" s="190" t="s">
        <v>154</v>
      </c>
      <c r="B127" s="191"/>
      <c r="C127" s="192"/>
      <c r="D127" s="112" t="s">
        <v>216</v>
      </c>
      <c r="E127" s="111">
        <f t="shared" ref="E127:I129" si="24">SUM(E128)</f>
        <v>1075</v>
      </c>
      <c r="F127" s="111">
        <f t="shared" si="24"/>
        <v>1500</v>
      </c>
      <c r="G127" s="111">
        <f t="shared" si="24"/>
        <v>1500</v>
      </c>
      <c r="H127" s="110">
        <f t="shared" si="24"/>
        <v>1300</v>
      </c>
      <c r="I127" s="110">
        <f t="shared" si="24"/>
        <v>1300</v>
      </c>
    </row>
    <row r="128" spans="1:9" ht="15" customHeight="1">
      <c r="A128" s="184" t="s">
        <v>159</v>
      </c>
      <c r="B128" s="185"/>
      <c r="C128" s="186"/>
      <c r="D128" s="109" t="s">
        <v>160</v>
      </c>
      <c r="E128" s="108">
        <f t="shared" si="24"/>
        <v>1075</v>
      </c>
      <c r="F128" s="108">
        <f t="shared" si="24"/>
        <v>1500</v>
      </c>
      <c r="G128" s="108">
        <f t="shared" si="24"/>
        <v>1500</v>
      </c>
      <c r="H128" s="107">
        <f t="shared" si="24"/>
        <v>1300</v>
      </c>
      <c r="I128" s="107">
        <f t="shared" si="24"/>
        <v>1300</v>
      </c>
    </row>
    <row r="129" spans="1:9">
      <c r="A129" s="178">
        <v>3</v>
      </c>
      <c r="B129" s="179"/>
      <c r="C129" s="180"/>
      <c r="D129" s="103" t="s">
        <v>23</v>
      </c>
      <c r="E129" s="108">
        <f t="shared" si="24"/>
        <v>1075</v>
      </c>
      <c r="F129" s="108">
        <f t="shared" si="24"/>
        <v>1500</v>
      </c>
      <c r="G129" s="108">
        <f t="shared" si="24"/>
        <v>1500</v>
      </c>
      <c r="H129" s="107">
        <f t="shared" si="24"/>
        <v>1300</v>
      </c>
      <c r="I129" s="107">
        <f t="shared" si="24"/>
        <v>1300</v>
      </c>
    </row>
    <row r="130" spans="1:9">
      <c r="A130" s="205">
        <v>37</v>
      </c>
      <c r="B130" s="206"/>
      <c r="C130" s="207"/>
      <c r="D130" s="103" t="s">
        <v>100</v>
      </c>
      <c r="E130" s="102">
        <v>1075</v>
      </c>
      <c r="F130" s="102">
        <v>1500</v>
      </c>
      <c r="G130" s="102">
        <v>1500</v>
      </c>
      <c r="H130" s="101">
        <v>1300</v>
      </c>
      <c r="I130" s="101">
        <v>1300</v>
      </c>
    </row>
    <row r="131" spans="1:9" ht="24.75" customHeight="1">
      <c r="A131" s="190" t="s">
        <v>172</v>
      </c>
      <c r="B131" s="191"/>
      <c r="C131" s="192"/>
      <c r="D131" s="112" t="s">
        <v>217</v>
      </c>
      <c r="E131" s="111">
        <f t="shared" ref="E131:I133" si="25">SUM(E132)</f>
        <v>16000</v>
      </c>
      <c r="F131" s="111">
        <f t="shared" si="25"/>
        <v>16000</v>
      </c>
      <c r="G131" s="111">
        <f t="shared" si="25"/>
        <v>16000</v>
      </c>
      <c r="H131" s="110">
        <f t="shared" si="25"/>
        <v>20000</v>
      </c>
      <c r="I131" s="110">
        <f t="shared" si="25"/>
        <v>20000</v>
      </c>
    </row>
    <row r="132" spans="1:9" ht="15" customHeight="1">
      <c r="A132" s="184" t="s">
        <v>159</v>
      </c>
      <c r="B132" s="185"/>
      <c r="C132" s="186"/>
      <c r="D132" s="109" t="s">
        <v>160</v>
      </c>
      <c r="E132" s="108">
        <f t="shared" si="25"/>
        <v>16000</v>
      </c>
      <c r="F132" s="108">
        <f t="shared" si="25"/>
        <v>16000</v>
      </c>
      <c r="G132" s="108">
        <f t="shared" si="25"/>
        <v>16000</v>
      </c>
      <c r="H132" s="107">
        <f t="shared" si="25"/>
        <v>20000</v>
      </c>
      <c r="I132" s="107">
        <f t="shared" si="25"/>
        <v>20000</v>
      </c>
    </row>
    <row r="133" spans="1:9">
      <c r="A133" s="178">
        <v>3</v>
      </c>
      <c r="B133" s="179"/>
      <c r="C133" s="180"/>
      <c r="D133" s="103" t="s">
        <v>23</v>
      </c>
      <c r="E133" s="108">
        <f t="shared" si="25"/>
        <v>16000</v>
      </c>
      <c r="F133" s="108">
        <f t="shared" si="25"/>
        <v>16000</v>
      </c>
      <c r="G133" s="108">
        <f t="shared" si="25"/>
        <v>16000</v>
      </c>
      <c r="H133" s="107">
        <f t="shared" si="25"/>
        <v>20000</v>
      </c>
      <c r="I133" s="107">
        <f t="shared" si="25"/>
        <v>20000</v>
      </c>
    </row>
    <row r="134" spans="1:9">
      <c r="A134" s="205">
        <v>38</v>
      </c>
      <c r="B134" s="206"/>
      <c r="C134" s="207"/>
      <c r="D134" s="103" t="s">
        <v>210</v>
      </c>
      <c r="E134" s="102">
        <v>16000</v>
      </c>
      <c r="F134" s="102">
        <v>16000</v>
      </c>
      <c r="G134" s="102">
        <v>16000</v>
      </c>
      <c r="H134" s="101">
        <v>20000</v>
      </c>
      <c r="I134" s="101">
        <v>20000</v>
      </c>
    </row>
    <row r="135" spans="1:9" ht="25.5" customHeight="1">
      <c r="A135" s="187" t="s">
        <v>191</v>
      </c>
      <c r="B135" s="188"/>
      <c r="C135" s="189"/>
      <c r="D135" s="115" t="s">
        <v>218</v>
      </c>
      <c r="E135" s="114">
        <f>SUM(E136+E140+E144)</f>
        <v>8250</v>
      </c>
      <c r="F135" s="114">
        <f>SUM(F136+F140+F144+F148)</f>
        <v>141350</v>
      </c>
      <c r="G135" s="114">
        <f>SUM(G136+G140+G144+G148)</f>
        <v>242260</v>
      </c>
      <c r="H135" s="113">
        <f>SUM(H136+H140+H144+H148)</f>
        <v>74900</v>
      </c>
      <c r="I135" s="113">
        <f>SUM(I136+I140+I144+I148)</f>
        <v>74900</v>
      </c>
    </row>
    <row r="136" spans="1:9" ht="25.5" customHeight="1">
      <c r="A136" s="190" t="s">
        <v>154</v>
      </c>
      <c r="B136" s="191"/>
      <c r="C136" s="192"/>
      <c r="D136" s="112" t="s">
        <v>219</v>
      </c>
      <c r="E136" s="111">
        <f t="shared" ref="E136:I138" si="26">SUM(E137)</f>
        <v>3750</v>
      </c>
      <c r="F136" s="111">
        <f t="shared" si="26"/>
        <v>3850</v>
      </c>
      <c r="G136" s="111">
        <f t="shared" si="26"/>
        <v>4200</v>
      </c>
      <c r="H136" s="110">
        <f t="shared" si="26"/>
        <v>4500</v>
      </c>
      <c r="I136" s="110">
        <f t="shared" si="26"/>
        <v>4500</v>
      </c>
    </row>
    <row r="137" spans="1:9" ht="15" customHeight="1">
      <c r="A137" s="184" t="s">
        <v>159</v>
      </c>
      <c r="B137" s="185"/>
      <c r="C137" s="186"/>
      <c r="D137" s="109" t="s">
        <v>160</v>
      </c>
      <c r="E137" s="108">
        <f t="shared" si="26"/>
        <v>3750</v>
      </c>
      <c r="F137" s="108">
        <f t="shared" si="26"/>
        <v>3850</v>
      </c>
      <c r="G137" s="108">
        <f t="shared" si="26"/>
        <v>4200</v>
      </c>
      <c r="H137" s="107">
        <f t="shared" si="26"/>
        <v>4500</v>
      </c>
      <c r="I137" s="107">
        <f t="shared" si="26"/>
        <v>4500</v>
      </c>
    </row>
    <row r="138" spans="1:9">
      <c r="A138" s="178">
        <v>3</v>
      </c>
      <c r="B138" s="179"/>
      <c r="C138" s="180"/>
      <c r="D138" s="103" t="s">
        <v>23</v>
      </c>
      <c r="E138" s="108">
        <f t="shared" si="26"/>
        <v>3750</v>
      </c>
      <c r="F138" s="108">
        <f t="shared" si="26"/>
        <v>3850</v>
      </c>
      <c r="G138" s="108">
        <f t="shared" si="26"/>
        <v>4200</v>
      </c>
      <c r="H138" s="107">
        <f t="shared" si="26"/>
        <v>4500</v>
      </c>
      <c r="I138" s="107">
        <f t="shared" si="26"/>
        <v>4500</v>
      </c>
    </row>
    <row r="139" spans="1:9">
      <c r="A139" s="205">
        <v>38</v>
      </c>
      <c r="B139" s="206"/>
      <c r="C139" s="207"/>
      <c r="D139" s="103" t="s">
        <v>220</v>
      </c>
      <c r="E139" s="102">
        <v>3750</v>
      </c>
      <c r="F139" s="102">
        <v>3850</v>
      </c>
      <c r="G139" s="102">
        <v>4200</v>
      </c>
      <c r="H139" s="101">
        <v>4500</v>
      </c>
      <c r="I139" s="101">
        <v>4500</v>
      </c>
    </row>
    <row r="140" spans="1:9" ht="25.5">
      <c r="A140" s="190" t="s">
        <v>172</v>
      </c>
      <c r="B140" s="191"/>
      <c r="C140" s="192"/>
      <c r="D140" s="112" t="s">
        <v>221</v>
      </c>
      <c r="E140" s="111">
        <f t="shared" ref="E140:I142" si="27">SUM(E141)</f>
        <v>1500</v>
      </c>
      <c r="F140" s="111">
        <f t="shared" si="27"/>
        <v>2500</v>
      </c>
      <c r="G140" s="111">
        <f t="shared" si="27"/>
        <v>4000</v>
      </c>
      <c r="H140" s="110">
        <f t="shared" si="27"/>
        <v>4000</v>
      </c>
      <c r="I140" s="110">
        <f t="shared" si="27"/>
        <v>4000</v>
      </c>
    </row>
    <row r="141" spans="1:9" ht="15" customHeight="1">
      <c r="A141" s="184" t="s">
        <v>159</v>
      </c>
      <c r="B141" s="185"/>
      <c r="C141" s="186"/>
      <c r="D141" s="109" t="s">
        <v>160</v>
      </c>
      <c r="E141" s="108">
        <f t="shared" si="27"/>
        <v>1500</v>
      </c>
      <c r="F141" s="108">
        <f t="shared" si="27"/>
        <v>2500</v>
      </c>
      <c r="G141" s="108">
        <f t="shared" si="27"/>
        <v>4000</v>
      </c>
      <c r="H141" s="107">
        <f t="shared" si="27"/>
        <v>4000</v>
      </c>
      <c r="I141" s="107">
        <f t="shared" si="27"/>
        <v>4000</v>
      </c>
    </row>
    <row r="142" spans="1:9">
      <c r="A142" s="178">
        <v>3</v>
      </c>
      <c r="B142" s="179"/>
      <c r="C142" s="180"/>
      <c r="D142" s="103" t="s">
        <v>23</v>
      </c>
      <c r="E142" s="108">
        <f t="shared" si="27"/>
        <v>1500</v>
      </c>
      <c r="F142" s="108">
        <f t="shared" si="27"/>
        <v>2500</v>
      </c>
      <c r="G142" s="108">
        <f t="shared" si="27"/>
        <v>4000</v>
      </c>
      <c r="H142" s="107">
        <f t="shared" si="27"/>
        <v>4000</v>
      </c>
      <c r="I142" s="107">
        <f t="shared" si="27"/>
        <v>4000</v>
      </c>
    </row>
    <row r="143" spans="1:9">
      <c r="A143" s="205">
        <v>38</v>
      </c>
      <c r="B143" s="206"/>
      <c r="C143" s="207"/>
      <c r="D143" s="103" t="s">
        <v>220</v>
      </c>
      <c r="E143" s="102">
        <v>1500</v>
      </c>
      <c r="F143" s="102">
        <v>2500</v>
      </c>
      <c r="G143" s="102">
        <v>4000</v>
      </c>
      <c r="H143" s="101">
        <v>4000</v>
      </c>
      <c r="I143" s="101">
        <v>4000</v>
      </c>
    </row>
    <row r="144" spans="1:9">
      <c r="A144" s="190" t="s">
        <v>175</v>
      </c>
      <c r="B144" s="191"/>
      <c r="C144" s="192"/>
      <c r="D144" s="112" t="s">
        <v>222</v>
      </c>
      <c r="E144" s="111">
        <f t="shared" ref="E144:I146" si="28">SUM(E145)</f>
        <v>3000</v>
      </c>
      <c r="F144" s="111">
        <f t="shared" si="28"/>
        <v>3000</v>
      </c>
      <c r="G144" s="111">
        <f t="shared" si="28"/>
        <v>6500</v>
      </c>
      <c r="H144" s="110">
        <f t="shared" si="28"/>
        <v>1400</v>
      </c>
      <c r="I144" s="110">
        <f t="shared" si="28"/>
        <v>1400</v>
      </c>
    </row>
    <row r="145" spans="1:9" ht="15" customHeight="1">
      <c r="A145" s="184" t="s">
        <v>159</v>
      </c>
      <c r="B145" s="185"/>
      <c r="C145" s="186"/>
      <c r="D145" s="109" t="s">
        <v>160</v>
      </c>
      <c r="E145" s="108">
        <f t="shared" si="28"/>
        <v>3000</v>
      </c>
      <c r="F145" s="108">
        <f t="shared" si="28"/>
        <v>3000</v>
      </c>
      <c r="G145" s="108">
        <f t="shared" si="28"/>
        <v>6500</v>
      </c>
      <c r="H145" s="107">
        <f t="shared" si="28"/>
        <v>1400</v>
      </c>
      <c r="I145" s="107">
        <f t="shared" si="28"/>
        <v>1400</v>
      </c>
    </row>
    <row r="146" spans="1:9">
      <c r="A146" s="178">
        <v>3</v>
      </c>
      <c r="B146" s="179"/>
      <c r="C146" s="180"/>
      <c r="D146" s="103" t="s">
        <v>23</v>
      </c>
      <c r="E146" s="108">
        <f t="shared" si="28"/>
        <v>3000</v>
      </c>
      <c r="F146" s="108">
        <f t="shared" si="28"/>
        <v>3000</v>
      </c>
      <c r="G146" s="108">
        <f t="shared" si="28"/>
        <v>6500</v>
      </c>
      <c r="H146" s="107">
        <f t="shared" si="28"/>
        <v>1400</v>
      </c>
      <c r="I146" s="107">
        <f t="shared" si="28"/>
        <v>1400</v>
      </c>
    </row>
    <row r="147" spans="1:9">
      <c r="A147" s="205">
        <v>38</v>
      </c>
      <c r="B147" s="206"/>
      <c r="C147" s="207"/>
      <c r="D147" s="103" t="s">
        <v>220</v>
      </c>
      <c r="E147" s="102">
        <v>3000</v>
      </c>
      <c r="F147" s="102">
        <v>3000</v>
      </c>
      <c r="G147" s="102">
        <v>6500</v>
      </c>
      <c r="H147" s="101">
        <v>1400</v>
      </c>
      <c r="I147" s="101">
        <v>1400</v>
      </c>
    </row>
    <row r="148" spans="1:9" ht="38.25">
      <c r="A148" s="190" t="s">
        <v>251</v>
      </c>
      <c r="B148" s="191"/>
      <c r="C148" s="192"/>
      <c r="D148" s="112" t="s">
        <v>330</v>
      </c>
      <c r="E148" s="111">
        <f t="shared" ref="E148:I150" si="29">SUM(E149)</f>
        <v>0</v>
      </c>
      <c r="F148" s="111">
        <f t="shared" si="29"/>
        <v>132000</v>
      </c>
      <c r="G148" s="111">
        <f t="shared" si="29"/>
        <v>227560</v>
      </c>
      <c r="H148" s="110">
        <f t="shared" si="29"/>
        <v>65000</v>
      </c>
      <c r="I148" s="110">
        <f t="shared" si="29"/>
        <v>65000</v>
      </c>
    </row>
    <row r="149" spans="1:9">
      <c r="A149" s="184" t="s">
        <v>159</v>
      </c>
      <c r="B149" s="185"/>
      <c r="C149" s="186"/>
      <c r="D149" s="109" t="s">
        <v>160</v>
      </c>
      <c r="E149" s="108">
        <f t="shared" si="29"/>
        <v>0</v>
      </c>
      <c r="F149" s="108">
        <f t="shared" si="29"/>
        <v>132000</v>
      </c>
      <c r="G149" s="108">
        <f t="shared" si="29"/>
        <v>227560</v>
      </c>
      <c r="H149" s="107">
        <f t="shared" si="29"/>
        <v>65000</v>
      </c>
      <c r="I149" s="107">
        <f t="shared" si="29"/>
        <v>65000</v>
      </c>
    </row>
    <row r="150" spans="1:9">
      <c r="A150" s="178">
        <v>3</v>
      </c>
      <c r="B150" s="179"/>
      <c r="C150" s="180"/>
      <c r="D150" s="103" t="s">
        <v>23</v>
      </c>
      <c r="E150" s="108">
        <f t="shared" si="29"/>
        <v>0</v>
      </c>
      <c r="F150" s="108">
        <f t="shared" si="29"/>
        <v>132000</v>
      </c>
      <c r="G150" s="108">
        <f t="shared" si="29"/>
        <v>227560</v>
      </c>
      <c r="H150" s="107">
        <f t="shared" si="29"/>
        <v>65000</v>
      </c>
      <c r="I150" s="107">
        <f t="shared" si="29"/>
        <v>65000</v>
      </c>
    </row>
    <row r="151" spans="1:9">
      <c r="A151" s="205">
        <v>38</v>
      </c>
      <c r="B151" s="206"/>
      <c r="C151" s="207"/>
      <c r="D151" s="103" t="s">
        <v>220</v>
      </c>
      <c r="E151" s="102">
        <v>0</v>
      </c>
      <c r="F151" s="102">
        <v>132000</v>
      </c>
      <c r="G151" s="102">
        <v>227560</v>
      </c>
      <c r="H151" s="101">
        <v>65000</v>
      </c>
      <c r="I151" s="101">
        <v>65000</v>
      </c>
    </row>
    <row r="152" spans="1:9">
      <c r="A152" s="199" t="s">
        <v>223</v>
      </c>
      <c r="B152" s="200"/>
      <c r="C152" s="201"/>
      <c r="D152" s="120" t="s">
        <v>224</v>
      </c>
      <c r="E152" s="119">
        <f t="shared" ref="E152:I154" si="30">SUM(E153)</f>
        <v>2993</v>
      </c>
      <c r="F152" s="119">
        <f t="shared" si="30"/>
        <v>3295</v>
      </c>
      <c r="G152" s="119">
        <f t="shared" si="30"/>
        <v>18235</v>
      </c>
      <c r="H152" s="118">
        <f t="shared" si="30"/>
        <v>3050</v>
      </c>
      <c r="I152" s="118">
        <f t="shared" si="30"/>
        <v>3050</v>
      </c>
    </row>
    <row r="153" spans="1:9" ht="25.5" customHeight="1">
      <c r="A153" s="187" t="s">
        <v>153</v>
      </c>
      <c r="B153" s="188"/>
      <c r="C153" s="189"/>
      <c r="D153" s="115" t="s">
        <v>225</v>
      </c>
      <c r="E153" s="114">
        <f t="shared" si="30"/>
        <v>2993</v>
      </c>
      <c r="F153" s="114">
        <f t="shared" si="30"/>
        <v>3295</v>
      </c>
      <c r="G153" s="114">
        <f t="shared" si="30"/>
        <v>18235</v>
      </c>
      <c r="H153" s="113">
        <f t="shared" si="30"/>
        <v>3050</v>
      </c>
      <c r="I153" s="113">
        <f t="shared" si="30"/>
        <v>3050</v>
      </c>
    </row>
    <row r="154" spans="1:9" ht="25.5">
      <c r="A154" s="190" t="s">
        <v>154</v>
      </c>
      <c r="B154" s="191"/>
      <c r="C154" s="192"/>
      <c r="D154" s="112" t="s">
        <v>225</v>
      </c>
      <c r="E154" s="111">
        <f t="shared" si="30"/>
        <v>2993</v>
      </c>
      <c r="F154" s="111">
        <f t="shared" si="30"/>
        <v>3295</v>
      </c>
      <c r="G154" s="111">
        <f t="shared" si="30"/>
        <v>18235</v>
      </c>
      <c r="H154" s="110">
        <f t="shared" si="30"/>
        <v>3050</v>
      </c>
      <c r="I154" s="110">
        <f t="shared" si="30"/>
        <v>3050</v>
      </c>
    </row>
    <row r="155" spans="1:9" ht="15" customHeight="1">
      <c r="A155" s="184" t="s">
        <v>159</v>
      </c>
      <c r="B155" s="185"/>
      <c r="C155" s="186"/>
      <c r="D155" s="109" t="s">
        <v>160</v>
      </c>
      <c r="E155" s="108">
        <f>SUM(E156+E159)</f>
        <v>2993</v>
      </c>
      <c r="F155" s="108">
        <f>SUM(F156+F159)</f>
        <v>3295</v>
      </c>
      <c r="G155" s="108">
        <f>SUM(G156+G159)</f>
        <v>18235</v>
      </c>
      <c r="H155" s="107">
        <f>SUM(H156+H159)</f>
        <v>3050</v>
      </c>
      <c r="I155" s="107">
        <f>SUM(I156+I159)</f>
        <v>3050</v>
      </c>
    </row>
    <row r="156" spans="1:9">
      <c r="A156" s="178">
        <v>3</v>
      </c>
      <c r="B156" s="179"/>
      <c r="C156" s="180"/>
      <c r="D156" s="103" t="s">
        <v>23</v>
      </c>
      <c r="E156" s="108">
        <f>SUM(E157:E158)</f>
        <v>2993</v>
      </c>
      <c r="F156" s="108">
        <f>SUM(F157:F158)</f>
        <v>3295</v>
      </c>
      <c r="G156" s="108">
        <f>SUM(G157:G158)</f>
        <v>3235</v>
      </c>
      <c r="H156" s="107">
        <f>SUM(H157:H158)</f>
        <v>3050</v>
      </c>
      <c r="I156" s="107">
        <f>SUM(I157:I158)</f>
        <v>3050</v>
      </c>
    </row>
    <row r="157" spans="1:9">
      <c r="A157" s="181">
        <v>32</v>
      </c>
      <c r="B157" s="182"/>
      <c r="C157" s="183"/>
      <c r="D157" s="103" t="s">
        <v>41</v>
      </c>
      <c r="E157" s="102">
        <v>1333</v>
      </c>
      <c r="F157" s="102">
        <v>1615</v>
      </c>
      <c r="G157" s="102">
        <v>1615</v>
      </c>
      <c r="H157" s="101">
        <v>1630</v>
      </c>
      <c r="I157" s="101">
        <v>1630</v>
      </c>
    </row>
    <row r="158" spans="1:9">
      <c r="A158" s="181">
        <v>34</v>
      </c>
      <c r="B158" s="182"/>
      <c r="C158" s="183"/>
      <c r="D158" s="103" t="s">
        <v>97</v>
      </c>
      <c r="E158" s="102">
        <v>1660</v>
      </c>
      <c r="F158" s="102">
        <v>1680</v>
      </c>
      <c r="G158" s="102">
        <v>1620</v>
      </c>
      <c r="H158" s="101">
        <v>1420</v>
      </c>
      <c r="I158" s="101">
        <v>1420</v>
      </c>
    </row>
    <row r="159" spans="1:9" ht="17.25" customHeight="1">
      <c r="A159" s="178">
        <v>5</v>
      </c>
      <c r="B159" s="179"/>
      <c r="C159" s="180"/>
      <c r="D159" s="103" t="s">
        <v>227</v>
      </c>
      <c r="E159" s="108">
        <f>SUM(E160)</f>
        <v>0</v>
      </c>
      <c r="F159" s="108">
        <f>SUM(F160)</f>
        <v>0</v>
      </c>
      <c r="G159" s="108">
        <f>SUM(G160)</f>
        <v>15000</v>
      </c>
      <c r="H159" s="107">
        <f>SUM(H160)</f>
        <v>0</v>
      </c>
      <c r="I159" s="107">
        <f>SUM(I160)</f>
        <v>0</v>
      </c>
    </row>
    <row r="160" spans="1:9" ht="25.5">
      <c r="A160" s="181">
        <v>54</v>
      </c>
      <c r="B160" s="182"/>
      <c r="C160" s="183"/>
      <c r="D160" s="103" t="s">
        <v>226</v>
      </c>
      <c r="E160" s="102">
        <v>0</v>
      </c>
      <c r="F160" s="102"/>
      <c r="G160" s="102">
        <v>15000</v>
      </c>
      <c r="H160" s="101"/>
      <c r="I160" s="101"/>
    </row>
    <row r="161" spans="1:9" ht="24.75" customHeight="1">
      <c r="A161" s="199" t="s">
        <v>228</v>
      </c>
      <c r="B161" s="200"/>
      <c r="C161" s="201"/>
      <c r="D161" s="120" t="s">
        <v>229</v>
      </c>
      <c r="E161" s="119">
        <f t="shared" ref="E161:I162" si="31">SUM(E162)</f>
        <v>9200</v>
      </c>
      <c r="F161" s="119">
        <f t="shared" si="31"/>
        <v>40000</v>
      </c>
      <c r="G161" s="119">
        <f t="shared" si="31"/>
        <v>28000</v>
      </c>
      <c r="H161" s="118">
        <f t="shared" si="31"/>
        <v>3700</v>
      </c>
      <c r="I161" s="118">
        <f t="shared" si="31"/>
        <v>3700</v>
      </c>
    </row>
    <row r="162" spans="1:9" ht="25.5" customHeight="1">
      <c r="A162" s="187" t="s">
        <v>153</v>
      </c>
      <c r="B162" s="188"/>
      <c r="C162" s="189"/>
      <c r="D162" s="115" t="s">
        <v>230</v>
      </c>
      <c r="E162" s="114">
        <f t="shared" si="31"/>
        <v>9200</v>
      </c>
      <c r="F162" s="114">
        <f t="shared" si="31"/>
        <v>40000</v>
      </c>
      <c r="G162" s="114">
        <f t="shared" si="31"/>
        <v>28000</v>
      </c>
      <c r="H162" s="113">
        <f t="shared" si="31"/>
        <v>3700</v>
      </c>
      <c r="I162" s="113">
        <f t="shared" si="31"/>
        <v>3700</v>
      </c>
    </row>
    <row r="163" spans="1:9">
      <c r="A163" s="190" t="s">
        <v>154</v>
      </c>
      <c r="B163" s="191"/>
      <c r="C163" s="192"/>
      <c r="D163" s="112" t="s">
        <v>231</v>
      </c>
      <c r="E163" s="111">
        <f>SUM(E164+E170)</f>
        <v>9200</v>
      </c>
      <c r="F163" s="111">
        <f>SUM(F164+F170)</f>
        <v>40000</v>
      </c>
      <c r="G163" s="111">
        <f>SUM(G164+G170)</f>
        <v>28000</v>
      </c>
      <c r="H163" s="110">
        <f>SUM(H164+H170)</f>
        <v>3700</v>
      </c>
      <c r="I163" s="110">
        <f>SUM(I164+I170)</f>
        <v>3700</v>
      </c>
    </row>
    <row r="164" spans="1:9" ht="15" customHeight="1">
      <c r="A164" s="184" t="s">
        <v>159</v>
      </c>
      <c r="B164" s="185"/>
      <c r="C164" s="186"/>
      <c r="D164" s="109" t="s">
        <v>160</v>
      </c>
      <c r="E164" s="108">
        <f>SUM(E165+E168)</f>
        <v>9200</v>
      </c>
      <c r="F164" s="108">
        <f>SUM(F165+F168)</f>
        <v>40000</v>
      </c>
      <c r="G164" s="108">
        <f>SUM(G165+G168)</f>
        <v>28000</v>
      </c>
      <c r="H164" s="107">
        <f>SUM(H165+H168)</f>
        <v>3700</v>
      </c>
      <c r="I164" s="107">
        <f>SUM(I165+I168)</f>
        <v>3700</v>
      </c>
    </row>
    <row r="165" spans="1:9">
      <c r="A165" s="178">
        <v>3</v>
      </c>
      <c r="B165" s="179"/>
      <c r="C165" s="180"/>
      <c r="D165" s="103" t="s">
        <v>23</v>
      </c>
      <c r="E165" s="108">
        <f>SUM(E166:E167)</f>
        <v>9200</v>
      </c>
      <c r="F165" s="108">
        <f>SUM(F166:F167)</f>
        <v>10000</v>
      </c>
      <c r="G165" s="108">
        <f>SUM(G166:G167)</f>
        <v>28000</v>
      </c>
      <c r="H165" s="107">
        <f>SUM(H166:H167)</f>
        <v>3700</v>
      </c>
      <c r="I165" s="107">
        <f>SUM(I166:I167)</f>
        <v>3700</v>
      </c>
    </row>
    <row r="166" spans="1:9">
      <c r="A166" s="181">
        <v>32</v>
      </c>
      <c r="B166" s="182"/>
      <c r="C166" s="183"/>
      <c r="D166" s="103" t="s">
        <v>232</v>
      </c>
      <c r="E166" s="102">
        <v>9200</v>
      </c>
      <c r="F166" s="102">
        <v>10000</v>
      </c>
      <c r="G166" s="102">
        <v>10000</v>
      </c>
      <c r="H166" s="101">
        <v>3700</v>
      </c>
      <c r="I166" s="101">
        <v>3700</v>
      </c>
    </row>
    <row r="167" spans="1:9" ht="25.5">
      <c r="A167" s="181">
        <v>38</v>
      </c>
      <c r="B167" s="182"/>
      <c r="C167" s="183"/>
      <c r="D167" s="103" t="s">
        <v>302</v>
      </c>
      <c r="E167" s="102">
        <v>0</v>
      </c>
      <c r="F167" s="102">
        <v>0</v>
      </c>
      <c r="G167" s="102">
        <v>18000</v>
      </c>
      <c r="H167" s="101">
        <v>0</v>
      </c>
      <c r="I167" s="101">
        <v>0</v>
      </c>
    </row>
    <row r="168" spans="1:9">
      <c r="A168" s="178">
        <v>4</v>
      </c>
      <c r="B168" s="179"/>
      <c r="C168" s="180"/>
      <c r="D168" s="103" t="s">
        <v>233</v>
      </c>
      <c r="E168" s="108">
        <v>0</v>
      </c>
      <c r="F168" s="108">
        <f>SUM(F169)</f>
        <v>30000</v>
      </c>
      <c r="G168" s="108">
        <f>SUM(G169)</f>
        <v>0</v>
      </c>
      <c r="H168" s="107">
        <f>SUM(H169)</f>
        <v>0</v>
      </c>
      <c r="I168" s="107">
        <f>SUM(I169)</f>
        <v>0</v>
      </c>
    </row>
    <row r="169" spans="1:9" ht="51">
      <c r="A169" s="181">
        <v>42</v>
      </c>
      <c r="B169" s="182"/>
      <c r="C169" s="183"/>
      <c r="D169" s="103" t="s">
        <v>304</v>
      </c>
      <c r="E169" s="108">
        <v>0</v>
      </c>
      <c r="F169" s="108">
        <v>30000</v>
      </c>
      <c r="G169" s="108">
        <v>0</v>
      </c>
      <c r="H169" s="107">
        <v>0</v>
      </c>
      <c r="I169" s="107">
        <v>0</v>
      </c>
    </row>
    <row r="170" spans="1:9" ht="15" customHeight="1">
      <c r="A170" s="184" t="s">
        <v>315</v>
      </c>
      <c r="B170" s="185"/>
      <c r="C170" s="186"/>
      <c r="D170" s="109" t="s">
        <v>60</v>
      </c>
      <c r="E170" s="108">
        <f>SUM(E171)</f>
        <v>0</v>
      </c>
      <c r="F170" s="108">
        <f>SUM(F171)</f>
        <v>0</v>
      </c>
      <c r="G170" s="108">
        <f>SUM(G171)</f>
        <v>0</v>
      </c>
      <c r="H170" s="107">
        <f>SUM(H171)</f>
        <v>0</v>
      </c>
      <c r="I170" s="107">
        <f>SUM(I171)</f>
        <v>0</v>
      </c>
    </row>
    <row r="171" spans="1:9" ht="15" customHeight="1">
      <c r="A171" s="178">
        <v>4</v>
      </c>
      <c r="B171" s="179"/>
      <c r="C171" s="180"/>
      <c r="D171" s="103" t="s">
        <v>233</v>
      </c>
      <c r="E171" s="108">
        <f>SUM(E172)</f>
        <v>0</v>
      </c>
      <c r="F171" s="108">
        <v>0</v>
      </c>
      <c r="G171" s="108">
        <v>0</v>
      </c>
      <c r="H171" s="107">
        <f>SUM(H172)</f>
        <v>0</v>
      </c>
      <c r="I171" s="107">
        <f>SUM(I172)</f>
        <v>0</v>
      </c>
    </row>
    <row r="172" spans="1:9" ht="38.25" customHeight="1">
      <c r="A172" s="181">
        <v>42</v>
      </c>
      <c r="B172" s="182"/>
      <c r="C172" s="183"/>
      <c r="D172" s="103" t="s">
        <v>319</v>
      </c>
      <c r="E172" s="108">
        <v>0</v>
      </c>
      <c r="F172" s="108">
        <v>0</v>
      </c>
      <c r="G172" s="108">
        <v>0</v>
      </c>
      <c r="H172" s="107">
        <v>0</v>
      </c>
      <c r="I172" s="107">
        <v>0</v>
      </c>
    </row>
    <row r="173" spans="1:9">
      <c r="A173" s="199" t="s">
        <v>234</v>
      </c>
      <c r="B173" s="200"/>
      <c r="C173" s="201"/>
      <c r="D173" s="120" t="s">
        <v>235</v>
      </c>
      <c r="E173" s="119">
        <f>SUM(E174)</f>
        <v>7000</v>
      </c>
      <c r="F173" s="119">
        <f>SUM(F174)</f>
        <v>102430</v>
      </c>
      <c r="G173" s="119">
        <f>SUM(G174)</f>
        <v>102230</v>
      </c>
      <c r="H173" s="118">
        <f>SUM(H174)</f>
        <v>9400</v>
      </c>
      <c r="I173" s="118">
        <f>SUM(I174)</f>
        <v>9400</v>
      </c>
    </row>
    <row r="174" spans="1:9" ht="25.5" customHeight="1">
      <c r="A174" s="187" t="s">
        <v>153</v>
      </c>
      <c r="B174" s="188"/>
      <c r="C174" s="189"/>
      <c r="D174" s="115" t="s">
        <v>236</v>
      </c>
      <c r="E174" s="114">
        <f>SUM(E175+E179)</f>
        <v>7000</v>
      </c>
      <c r="F174" s="114">
        <f>SUM(F175+F179)</f>
        <v>102430</v>
      </c>
      <c r="G174" s="114">
        <f>SUM(G175+G179)</f>
        <v>102230</v>
      </c>
      <c r="H174" s="113">
        <f>SUM(H175+H179)</f>
        <v>9400</v>
      </c>
      <c r="I174" s="113">
        <f>SUM(I175+I179)</f>
        <v>9400</v>
      </c>
    </row>
    <row r="175" spans="1:9" ht="28.5" customHeight="1">
      <c r="A175" s="190" t="s">
        <v>154</v>
      </c>
      <c r="B175" s="191"/>
      <c r="C175" s="192"/>
      <c r="D175" s="112" t="s">
        <v>312</v>
      </c>
      <c r="E175" s="111">
        <f t="shared" ref="E175:I177" si="32">SUM(E176)</f>
        <v>7000</v>
      </c>
      <c r="F175" s="111">
        <f t="shared" si="32"/>
        <v>7000</v>
      </c>
      <c r="G175" s="111">
        <f t="shared" si="32"/>
        <v>7000</v>
      </c>
      <c r="H175" s="110">
        <f t="shared" si="32"/>
        <v>9400</v>
      </c>
      <c r="I175" s="110">
        <f t="shared" si="32"/>
        <v>9400</v>
      </c>
    </row>
    <row r="176" spans="1:9" ht="15" customHeight="1">
      <c r="A176" s="184" t="s">
        <v>159</v>
      </c>
      <c r="B176" s="185"/>
      <c r="C176" s="186"/>
      <c r="D176" s="109" t="s">
        <v>160</v>
      </c>
      <c r="E176" s="108">
        <f t="shared" si="32"/>
        <v>7000</v>
      </c>
      <c r="F176" s="108">
        <f t="shared" si="32"/>
        <v>7000</v>
      </c>
      <c r="G176" s="108">
        <f t="shared" si="32"/>
        <v>7000</v>
      </c>
      <c r="H176" s="107">
        <f t="shared" si="32"/>
        <v>9400</v>
      </c>
      <c r="I176" s="107">
        <f t="shared" si="32"/>
        <v>9400</v>
      </c>
    </row>
    <row r="177" spans="1:9">
      <c r="A177" s="178">
        <v>3</v>
      </c>
      <c r="B177" s="179"/>
      <c r="C177" s="180"/>
      <c r="D177" s="103" t="s">
        <v>23</v>
      </c>
      <c r="E177" s="108">
        <f t="shared" si="32"/>
        <v>7000</v>
      </c>
      <c r="F177" s="108">
        <f t="shared" si="32"/>
        <v>7000</v>
      </c>
      <c r="G177" s="108">
        <f t="shared" si="32"/>
        <v>7000</v>
      </c>
      <c r="H177" s="107">
        <f t="shared" si="32"/>
        <v>9400</v>
      </c>
      <c r="I177" s="107">
        <f t="shared" si="32"/>
        <v>9400</v>
      </c>
    </row>
    <row r="178" spans="1:9">
      <c r="A178" s="181">
        <v>35</v>
      </c>
      <c r="B178" s="182"/>
      <c r="C178" s="183"/>
      <c r="D178" s="103" t="s">
        <v>98</v>
      </c>
      <c r="E178" s="102">
        <v>7000</v>
      </c>
      <c r="F178" s="102">
        <v>7000</v>
      </c>
      <c r="G178" s="102">
        <v>7000</v>
      </c>
      <c r="H178" s="101">
        <v>9400</v>
      </c>
      <c r="I178" s="101">
        <v>9400</v>
      </c>
    </row>
    <row r="179" spans="1:9">
      <c r="A179" s="190" t="s">
        <v>154</v>
      </c>
      <c r="B179" s="191"/>
      <c r="C179" s="192"/>
      <c r="D179" s="112" t="s">
        <v>237</v>
      </c>
      <c r="E179" s="111">
        <f t="shared" ref="E179:I181" si="33">SUM(E180)</f>
        <v>0</v>
      </c>
      <c r="F179" s="111">
        <f t="shared" si="33"/>
        <v>95430</v>
      </c>
      <c r="G179" s="111">
        <f t="shared" si="33"/>
        <v>95230</v>
      </c>
      <c r="H179" s="110">
        <f t="shared" si="33"/>
        <v>0</v>
      </c>
      <c r="I179" s="110">
        <f t="shared" si="33"/>
        <v>0</v>
      </c>
    </row>
    <row r="180" spans="1:9" ht="15" customHeight="1">
      <c r="A180" s="184" t="s">
        <v>159</v>
      </c>
      <c r="B180" s="185"/>
      <c r="C180" s="186"/>
      <c r="D180" s="109" t="s">
        <v>160</v>
      </c>
      <c r="E180" s="108">
        <f t="shared" si="33"/>
        <v>0</v>
      </c>
      <c r="F180" s="108">
        <f t="shared" si="33"/>
        <v>95430</v>
      </c>
      <c r="G180" s="108">
        <f t="shared" si="33"/>
        <v>95230</v>
      </c>
      <c r="H180" s="107">
        <f t="shared" si="33"/>
        <v>0</v>
      </c>
      <c r="I180" s="107">
        <f t="shared" si="33"/>
        <v>0</v>
      </c>
    </row>
    <row r="181" spans="1:9">
      <c r="A181" s="178">
        <v>3</v>
      </c>
      <c r="B181" s="179"/>
      <c r="C181" s="180"/>
      <c r="D181" s="103" t="s">
        <v>23</v>
      </c>
      <c r="E181" s="108">
        <f t="shared" si="33"/>
        <v>0</v>
      </c>
      <c r="F181" s="108">
        <f t="shared" si="33"/>
        <v>95430</v>
      </c>
      <c r="G181" s="108">
        <f t="shared" si="33"/>
        <v>95230</v>
      </c>
      <c r="H181" s="107">
        <f t="shared" si="33"/>
        <v>0</v>
      </c>
      <c r="I181" s="107">
        <f t="shared" si="33"/>
        <v>0</v>
      </c>
    </row>
    <row r="182" spans="1:9" ht="25.5">
      <c r="A182" s="181">
        <v>32</v>
      </c>
      <c r="B182" s="182"/>
      <c r="C182" s="183"/>
      <c r="D182" s="103" t="s">
        <v>318</v>
      </c>
      <c r="E182" s="102">
        <v>0</v>
      </c>
      <c r="F182" s="102">
        <v>95430</v>
      </c>
      <c r="G182" s="102">
        <v>95230</v>
      </c>
      <c r="H182" s="101">
        <v>0</v>
      </c>
      <c r="I182" s="101">
        <v>0</v>
      </c>
    </row>
    <row r="183" spans="1:9" ht="27" customHeight="1">
      <c r="A183" s="199" t="s">
        <v>238</v>
      </c>
      <c r="B183" s="200"/>
      <c r="C183" s="201"/>
      <c r="D183" s="120" t="s">
        <v>239</v>
      </c>
      <c r="E183" s="119">
        <f>SUM(E184+E206+E214)</f>
        <v>222359</v>
      </c>
      <c r="F183" s="119">
        <f>SUM(F184+F206+F214)</f>
        <v>624250</v>
      </c>
      <c r="G183" s="119">
        <f>SUM(G184+G206+G214)</f>
        <v>474867</v>
      </c>
      <c r="H183" s="118">
        <f>SUM(H184+H206+H214)</f>
        <v>320500</v>
      </c>
      <c r="I183" s="118">
        <f>SUM(I184+I206+I214)</f>
        <v>320500</v>
      </c>
    </row>
    <row r="184" spans="1:9" ht="25.5" customHeight="1">
      <c r="A184" s="187" t="s">
        <v>153</v>
      </c>
      <c r="B184" s="188"/>
      <c r="C184" s="189"/>
      <c r="D184" s="115" t="s">
        <v>240</v>
      </c>
      <c r="E184" s="114">
        <f>SUM(E185+E200)</f>
        <v>92066</v>
      </c>
      <c r="F184" s="114">
        <f>SUM(F185+F200)</f>
        <v>191300</v>
      </c>
      <c r="G184" s="114">
        <f>SUM(G185+G200)</f>
        <v>181932</v>
      </c>
      <c r="H184" s="113">
        <f>SUM(H185+H200)</f>
        <v>249500</v>
      </c>
      <c r="I184" s="113">
        <f>SUM(I185+I200)</f>
        <v>249500</v>
      </c>
    </row>
    <row r="185" spans="1:9" ht="25.5">
      <c r="A185" s="190" t="s">
        <v>154</v>
      </c>
      <c r="B185" s="191"/>
      <c r="C185" s="192"/>
      <c r="D185" s="112" t="s">
        <v>241</v>
      </c>
      <c r="E185" s="111">
        <f>SUM(E186+E191+E194+E197)</f>
        <v>80354</v>
      </c>
      <c r="F185" s="111">
        <f>SUM(F186+F191+F194+F197)</f>
        <v>65800</v>
      </c>
      <c r="G185" s="111">
        <f>SUM(G186+G191+G194+G197)</f>
        <v>130932</v>
      </c>
      <c r="H185" s="110">
        <f>SUM(H186+H191+H194+H197)</f>
        <v>146100</v>
      </c>
      <c r="I185" s="110">
        <f>SUM(I186+I191+I194+I197)</f>
        <v>146100</v>
      </c>
    </row>
    <row r="186" spans="1:9" ht="15" customHeight="1">
      <c r="A186" s="184" t="s">
        <v>159</v>
      </c>
      <c r="B186" s="185"/>
      <c r="C186" s="186"/>
      <c r="D186" s="109" t="s">
        <v>160</v>
      </c>
      <c r="E186" s="108">
        <f>SUM(E187)</f>
        <v>58900</v>
      </c>
      <c r="F186" s="108">
        <f>SUM(F187)</f>
        <v>6100</v>
      </c>
      <c r="G186" s="108">
        <f>SUM(G187)</f>
        <v>89500</v>
      </c>
      <c r="H186" s="107">
        <f>SUM(H187)</f>
        <v>90600</v>
      </c>
      <c r="I186" s="107">
        <f>SUM(I187)</f>
        <v>90600</v>
      </c>
    </row>
    <row r="187" spans="1:9">
      <c r="A187" s="178">
        <v>3</v>
      </c>
      <c r="B187" s="179"/>
      <c r="C187" s="180"/>
      <c r="D187" s="103" t="s">
        <v>23</v>
      </c>
      <c r="E187" s="108">
        <f>SUM(E188:E190)</f>
        <v>58900</v>
      </c>
      <c r="F187" s="108">
        <f>SUM(F188:F190)</f>
        <v>6100</v>
      </c>
      <c r="G187" s="108">
        <f>SUM(G188:G190)</f>
        <v>89500</v>
      </c>
      <c r="H187" s="107">
        <f>SUM(H188:H190)</f>
        <v>90600</v>
      </c>
      <c r="I187" s="107">
        <f>SUM(I188:I190)</f>
        <v>90600</v>
      </c>
    </row>
    <row r="188" spans="1:9">
      <c r="A188" s="181">
        <v>31</v>
      </c>
      <c r="B188" s="182"/>
      <c r="C188" s="183"/>
      <c r="D188" s="103" t="s">
        <v>24</v>
      </c>
      <c r="E188" s="102">
        <v>53000</v>
      </c>
      <c r="F188" s="102">
        <v>0</v>
      </c>
      <c r="G188" s="102">
        <v>82000</v>
      </c>
      <c r="H188" s="101">
        <v>82000</v>
      </c>
      <c r="I188" s="101">
        <v>82000</v>
      </c>
    </row>
    <row r="189" spans="1:9">
      <c r="A189" s="181">
        <v>32</v>
      </c>
      <c r="B189" s="182"/>
      <c r="C189" s="183"/>
      <c r="D189" s="103" t="s">
        <v>41</v>
      </c>
      <c r="E189" s="102">
        <v>1400</v>
      </c>
      <c r="F189" s="102">
        <v>1450</v>
      </c>
      <c r="G189" s="102">
        <v>2000</v>
      </c>
      <c r="H189" s="101">
        <v>1600</v>
      </c>
      <c r="I189" s="101">
        <v>1600</v>
      </c>
    </row>
    <row r="190" spans="1:9" ht="25.5">
      <c r="A190" s="181">
        <v>36</v>
      </c>
      <c r="B190" s="182"/>
      <c r="C190" s="183"/>
      <c r="D190" s="103" t="s">
        <v>242</v>
      </c>
      <c r="E190" s="102">
        <v>4500</v>
      </c>
      <c r="F190" s="102">
        <v>4650</v>
      </c>
      <c r="G190" s="102">
        <v>5500</v>
      </c>
      <c r="H190" s="101">
        <v>7000</v>
      </c>
      <c r="I190" s="101">
        <v>7000</v>
      </c>
    </row>
    <row r="191" spans="1:9">
      <c r="A191" s="184" t="s">
        <v>155</v>
      </c>
      <c r="B191" s="185"/>
      <c r="C191" s="186"/>
      <c r="D191" s="109" t="s">
        <v>156</v>
      </c>
      <c r="E191" s="108">
        <f t="shared" ref="E191:I192" si="34">SUM(E192)</f>
        <v>8854</v>
      </c>
      <c r="F191" s="108">
        <f t="shared" si="34"/>
        <v>6700</v>
      </c>
      <c r="G191" s="108">
        <f t="shared" si="34"/>
        <v>6700</v>
      </c>
      <c r="H191" s="107">
        <f t="shared" si="34"/>
        <v>7000</v>
      </c>
      <c r="I191" s="107">
        <f t="shared" si="34"/>
        <v>7000</v>
      </c>
    </row>
    <row r="192" spans="1:9">
      <c r="A192" s="178">
        <v>3</v>
      </c>
      <c r="B192" s="179"/>
      <c r="C192" s="180"/>
      <c r="D192" s="103" t="s">
        <v>23</v>
      </c>
      <c r="E192" s="108">
        <f t="shared" si="34"/>
        <v>8854</v>
      </c>
      <c r="F192" s="108">
        <f t="shared" si="34"/>
        <v>6700</v>
      </c>
      <c r="G192" s="108">
        <f t="shared" si="34"/>
        <v>6700</v>
      </c>
      <c r="H192" s="107">
        <f t="shared" si="34"/>
        <v>7000</v>
      </c>
      <c r="I192" s="107">
        <f t="shared" si="34"/>
        <v>7000</v>
      </c>
    </row>
    <row r="193" spans="1:9">
      <c r="A193" s="181">
        <v>31</v>
      </c>
      <c r="B193" s="182"/>
      <c r="C193" s="183"/>
      <c r="D193" s="103" t="s">
        <v>24</v>
      </c>
      <c r="E193" s="102">
        <v>8854</v>
      </c>
      <c r="F193" s="102">
        <v>6700</v>
      </c>
      <c r="G193" s="102">
        <v>6700</v>
      </c>
      <c r="H193" s="117">
        <v>7000</v>
      </c>
      <c r="I193" s="117">
        <v>7000</v>
      </c>
    </row>
    <row r="194" spans="1:9" ht="15" customHeight="1">
      <c r="A194" s="184" t="s">
        <v>157</v>
      </c>
      <c r="B194" s="185"/>
      <c r="C194" s="186"/>
      <c r="D194" s="109" t="s">
        <v>158</v>
      </c>
      <c r="E194" s="108">
        <f t="shared" ref="E194:I195" si="35">SUM(E195)</f>
        <v>12600</v>
      </c>
      <c r="F194" s="108">
        <f t="shared" si="35"/>
        <v>13000</v>
      </c>
      <c r="G194" s="108">
        <f t="shared" si="35"/>
        <v>13000</v>
      </c>
      <c r="H194" s="107">
        <f t="shared" si="35"/>
        <v>13500</v>
      </c>
      <c r="I194" s="107">
        <f t="shared" si="35"/>
        <v>13500</v>
      </c>
    </row>
    <row r="195" spans="1:9">
      <c r="A195" s="178">
        <v>3</v>
      </c>
      <c r="B195" s="179"/>
      <c r="C195" s="180"/>
      <c r="D195" s="103" t="s">
        <v>23</v>
      </c>
      <c r="E195" s="108">
        <f t="shared" si="35"/>
        <v>12600</v>
      </c>
      <c r="F195" s="108">
        <f t="shared" si="35"/>
        <v>13000</v>
      </c>
      <c r="G195" s="108">
        <f t="shared" si="35"/>
        <v>13000</v>
      </c>
      <c r="H195" s="107">
        <f t="shared" si="35"/>
        <v>13500</v>
      </c>
      <c r="I195" s="107">
        <f t="shared" si="35"/>
        <v>13500</v>
      </c>
    </row>
    <row r="196" spans="1:9">
      <c r="A196" s="181">
        <v>31</v>
      </c>
      <c r="B196" s="182"/>
      <c r="C196" s="183"/>
      <c r="D196" s="103" t="s">
        <v>24</v>
      </c>
      <c r="E196" s="102">
        <v>12600</v>
      </c>
      <c r="F196" s="102">
        <v>13000</v>
      </c>
      <c r="G196" s="102">
        <v>13000</v>
      </c>
      <c r="H196" s="117">
        <v>13500</v>
      </c>
      <c r="I196" s="117">
        <v>13500</v>
      </c>
    </row>
    <row r="197" spans="1:9" ht="15" customHeight="1">
      <c r="A197" s="184" t="s">
        <v>245</v>
      </c>
      <c r="B197" s="185"/>
      <c r="C197" s="186"/>
      <c r="D197" s="109" t="s">
        <v>89</v>
      </c>
      <c r="E197" s="108">
        <v>0</v>
      </c>
      <c r="F197" s="108">
        <f t="shared" ref="F197:I198" si="36">SUM(F198)</f>
        <v>40000</v>
      </c>
      <c r="G197" s="108">
        <f t="shared" si="36"/>
        <v>21732</v>
      </c>
      <c r="H197" s="107">
        <f t="shared" si="36"/>
        <v>35000</v>
      </c>
      <c r="I197" s="107">
        <f t="shared" si="36"/>
        <v>35000</v>
      </c>
    </row>
    <row r="198" spans="1:9">
      <c r="A198" s="178">
        <v>3</v>
      </c>
      <c r="B198" s="179"/>
      <c r="C198" s="180"/>
      <c r="D198" s="103" t="s">
        <v>23</v>
      </c>
      <c r="E198" s="108">
        <f>SUM(E199)</f>
        <v>0</v>
      </c>
      <c r="F198" s="108">
        <f t="shared" si="36"/>
        <v>40000</v>
      </c>
      <c r="G198" s="108">
        <f t="shared" si="36"/>
        <v>21732</v>
      </c>
      <c r="H198" s="107">
        <f t="shared" si="36"/>
        <v>35000</v>
      </c>
      <c r="I198" s="107">
        <f t="shared" si="36"/>
        <v>35000</v>
      </c>
    </row>
    <row r="199" spans="1:9">
      <c r="A199" s="181">
        <v>31</v>
      </c>
      <c r="B199" s="182"/>
      <c r="C199" s="183"/>
      <c r="D199" s="103" t="s">
        <v>24</v>
      </c>
      <c r="E199" s="102">
        <v>0</v>
      </c>
      <c r="F199" s="102">
        <v>40000</v>
      </c>
      <c r="G199" s="102">
        <v>21732</v>
      </c>
      <c r="H199" s="117">
        <v>35000</v>
      </c>
      <c r="I199" s="117">
        <v>35000</v>
      </c>
    </row>
    <row r="200" spans="1:9" ht="42.75" customHeight="1">
      <c r="A200" s="190" t="s">
        <v>161</v>
      </c>
      <c r="B200" s="191"/>
      <c r="C200" s="192"/>
      <c r="D200" s="112" t="s">
        <v>305</v>
      </c>
      <c r="E200" s="111">
        <f>SUM(E201)</f>
        <v>11712</v>
      </c>
      <c r="F200" s="111">
        <f>SUM(F201)</f>
        <v>125500</v>
      </c>
      <c r="G200" s="111">
        <f>SUM(G201)</f>
        <v>51000</v>
      </c>
      <c r="H200" s="110">
        <f>SUM(H201)</f>
        <v>103400</v>
      </c>
      <c r="I200" s="110">
        <f>SUM(I201)</f>
        <v>103400</v>
      </c>
    </row>
    <row r="201" spans="1:9" ht="15" customHeight="1">
      <c r="A201" s="184" t="s">
        <v>159</v>
      </c>
      <c r="B201" s="185"/>
      <c r="C201" s="186"/>
      <c r="D201" s="109" t="s">
        <v>160</v>
      </c>
      <c r="E201" s="108">
        <f>SUM(E202+E204)</f>
        <v>11712</v>
      </c>
      <c r="F201" s="108">
        <f>SUM(F202+F204)</f>
        <v>125500</v>
      </c>
      <c r="G201" s="108">
        <f>SUM(G202+G204)</f>
        <v>51000</v>
      </c>
      <c r="H201" s="107">
        <f>SUM(H202+H204)</f>
        <v>103400</v>
      </c>
      <c r="I201" s="107">
        <f>SUM(I202+I204)</f>
        <v>103400</v>
      </c>
    </row>
    <row r="202" spans="1:9">
      <c r="A202" s="178">
        <v>3</v>
      </c>
      <c r="B202" s="179"/>
      <c r="C202" s="180"/>
      <c r="D202" s="103" t="s">
        <v>23</v>
      </c>
      <c r="E202" s="108">
        <f>SUM(E203)</f>
        <v>3300</v>
      </c>
      <c r="F202" s="108">
        <f>SUM(F203)</f>
        <v>3000</v>
      </c>
      <c r="G202" s="108">
        <f>SUM(G203)</f>
        <v>6000</v>
      </c>
      <c r="H202" s="107">
        <f>SUM(H203)</f>
        <v>3400</v>
      </c>
      <c r="I202" s="107">
        <f>SUM(I203)</f>
        <v>3400</v>
      </c>
    </row>
    <row r="203" spans="1:9">
      <c r="A203" s="181">
        <v>32</v>
      </c>
      <c r="B203" s="182"/>
      <c r="C203" s="183"/>
      <c r="D203" s="103" t="s">
        <v>41</v>
      </c>
      <c r="E203" s="102">
        <v>3300</v>
      </c>
      <c r="F203" s="102">
        <v>3000</v>
      </c>
      <c r="G203" s="102">
        <v>6000</v>
      </c>
      <c r="H203" s="101">
        <v>3400</v>
      </c>
      <c r="I203" s="101">
        <v>3400</v>
      </c>
    </row>
    <row r="204" spans="1:9">
      <c r="A204" s="178">
        <v>4</v>
      </c>
      <c r="B204" s="179"/>
      <c r="C204" s="180"/>
      <c r="D204" s="103" t="s">
        <v>233</v>
      </c>
      <c r="E204" s="108">
        <f>SUM(E205)</f>
        <v>8412</v>
      </c>
      <c r="F204" s="108">
        <f>SUM(F205)</f>
        <v>122500</v>
      </c>
      <c r="G204" s="108">
        <f>SUM(G205)</f>
        <v>45000</v>
      </c>
      <c r="H204" s="107">
        <f>SUM(H205)</f>
        <v>100000</v>
      </c>
      <c r="I204" s="107">
        <f>SUM(I205)</f>
        <v>100000</v>
      </c>
    </row>
    <row r="205" spans="1:9" ht="15" customHeight="1">
      <c r="A205" s="181">
        <v>42</v>
      </c>
      <c r="B205" s="182"/>
      <c r="C205" s="183"/>
      <c r="D205" s="103" t="s">
        <v>244</v>
      </c>
      <c r="E205" s="108">
        <v>8412</v>
      </c>
      <c r="F205" s="108">
        <v>122500</v>
      </c>
      <c r="G205" s="108">
        <v>45000</v>
      </c>
      <c r="H205" s="124">
        <v>100000</v>
      </c>
      <c r="I205" s="124">
        <v>100000</v>
      </c>
    </row>
    <row r="206" spans="1:9" ht="42" customHeight="1">
      <c r="A206" s="187" t="s">
        <v>170</v>
      </c>
      <c r="B206" s="188"/>
      <c r="C206" s="189"/>
      <c r="D206" s="115" t="s">
        <v>306</v>
      </c>
      <c r="E206" s="114">
        <f>SUM(E207)</f>
        <v>8580</v>
      </c>
      <c r="F206" s="114">
        <f>SUM(F207)</f>
        <v>9000</v>
      </c>
      <c r="G206" s="114">
        <f>SUM(G207)</f>
        <v>10485</v>
      </c>
      <c r="H206" s="113">
        <f>SUM(H207)</f>
        <v>9400</v>
      </c>
      <c r="I206" s="113">
        <f>SUM(I207)</f>
        <v>9400</v>
      </c>
    </row>
    <row r="207" spans="1:9" ht="25.5" customHeight="1">
      <c r="A207" s="190" t="s">
        <v>154</v>
      </c>
      <c r="B207" s="191"/>
      <c r="C207" s="192"/>
      <c r="D207" s="112" t="s">
        <v>246</v>
      </c>
      <c r="E207" s="111">
        <f>SUM(E208+E211)</f>
        <v>8580</v>
      </c>
      <c r="F207" s="111">
        <f>SUM(F208+F211)</f>
        <v>9000</v>
      </c>
      <c r="G207" s="111">
        <f>SUM(G208+G211)</f>
        <v>10485</v>
      </c>
      <c r="H207" s="110">
        <f>SUM(H208+H211)</f>
        <v>9400</v>
      </c>
      <c r="I207" s="110">
        <f>SUM(I208+I211)</f>
        <v>9400</v>
      </c>
    </row>
    <row r="208" spans="1:9" ht="15" customHeight="1">
      <c r="A208" s="184" t="s">
        <v>159</v>
      </c>
      <c r="B208" s="185"/>
      <c r="C208" s="186"/>
      <c r="D208" s="109" t="s">
        <v>160</v>
      </c>
      <c r="E208" s="108">
        <f t="shared" ref="E208:I209" si="37">SUM(E209)</f>
        <v>1716</v>
      </c>
      <c r="F208" s="108">
        <f t="shared" si="37"/>
        <v>1800</v>
      </c>
      <c r="G208" s="108">
        <f t="shared" si="37"/>
        <v>1485</v>
      </c>
      <c r="H208" s="107">
        <f t="shared" si="37"/>
        <v>1900</v>
      </c>
      <c r="I208" s="107">
        <f t="shared" si="37"/>
        <v>1900</v>
      </c>
    </row>
    <row r="209" spans="1:9" ht="15" customHeight="1">
      <c r="A209" s="178">
        <v>3</v>
      </c>
      <c r="B209" s="179"/>
      <c r="C209" s="180"/>
      <c r="D209" s="103" t="s">
        <v>23</v>
      </c>
      <c r="E209" s="108">
        <f t="shared" si="37"/>
        <v>1716</v>
      </c>
      <c r="F209" s="108">
        <f t="shared" si="37"/>
        <v>1800</v>
      </c>
      <c r="G209" s="108">
        <f t="shared" si="37"/>
        <v>1485</v>
      </c>
      <c r="H209" s="107">
        <f t="shared" si="37"/>
        <v>1900</v>
      </c>
      <c r="I209" s="107">
        <f t="shared" si="37"/>
        <v>1900</v>
      </c>
    </row>
    <row r="210" spans="1:9" ht="15" customHeight="1">
      <c r="A210" s="181">
        <v>31</v>
      </c>
      <c r="B210" s="182"/>
      <c r="C210" s="183"/>
      <c r="D210" s="103" t="s">
        <v>24</v>
      </c>
      <c r="E210" s="102">
        <v>1716</v>
      </c>
      <c r="F210" s="102">
        <v>1800</v>
      </c>
      <c r="G210" s="102">
        <v>1485</v>
      </c>
      <c r="H210" s="117">
        <v>1900</v>
      </c>
      <c r="I210" s="117">
        <v>1900</v>
      </c>
    </row>
    <row r="211" spans="1:9" ht="15" customHeight="1">
      <c r="A211" s="184" t="s">
        <v>243</v>
      </c>
      <c r="B211" s="185"/>
      <c r="C211" s="186"/>
      <c r="D211" s="109" t="s">
        <v>54</v>
      </c>
      <c r="E211" s="108">
        <f t="shared" ref="E211:I212" si="38">SUM(E212)</f>
        <v>6864</v>
      </c>
      <c r="F211" s="108">
        <f t="shared" si="38"/>
        <v>7200</v>
      </c>
      <c r="G211" s="108">
        <f t="shared" si="38"/>
        <v>9000</v>
      </c>
      <c r="H211" s="107">
        <f t="shared" si="38"/>
        <v>7500</v>
      </c>
      <c r="I211" s="107">
        <f t="shared" si="38"/>
        <v>7500</v>
      </c>
    </row>
    <row r="212" spans="1:9">
      <c r="A212" s="178">
        <v>3</v>
      </c>
      <c r="B212" s="179"/>
      <c r="C212" s="180"/>
      <c r="D212" s="103" t="s">
        <v>23</v>
      </c>
      <c r="E212" s="108">
        <f t="shared" si="38"/>
        <v>6864</v>
      </c>
      <c r="F212" s="108">
        <f t="shared" si="38"/>
        <v>7200</v>
      </c>
      <c r="G212" s="108">
        <f t="shared" si="38"/>
        <v>9000</v>
      </c>
      <c r="H212" s="107">
        <f t="shared" si="38"/>
        <v>7500</v>
      </c>
      <c r="I212" s="107">
        <f t="shared" si="38"/>
        <v>7500</v>
      </c>
    </row>
    <row r="213" spans="1:9">
      <c r="A213" s="181">
        <v>31</v>
      </c>
      <c r="B213" s="182"/>
      <c r="C213" s="183"/>
      <c r="D213" s="103" t="s">
        <v>24</v>
      </c>
      <c r="E213" s="108">
        <v>6864</v>
      </c>
      <c r="F213" s="108">
        <v>7200</v>
      </c>
      <c r="G213" s="108">
        <v>9000</v>
      </c>
      <c r="H213" s="107">
        <v>7500</v>
      </c>
      <c r="I213" s="107">
        <v>7500</v>
      </c>
    </row>
    <row r="214" spans="1:9" ht="25.5">
      <c r="A214" s="187" t="s">
        <v>191</v>
      </c>
      <c r="B214" s="188"/>
      <c r="C214" s="189"/>
      <c r="D214" s="115" t="s">
        <v>247</v>
      </c>
      <c r="E214" s="114">
        <f>SUM(E215+E222+E226+E230+E234+E238)</f>
        <v>121713</v>
      </c>
      <c r="F214" s="114">
        <f>SUM(F215+F222+F226+F230+F234+F238)</f>
        <v>423950</v>
      </c>
      <c r="G214" s="114">
        <f>SUM(G215+G222+G226+G230+G234+G238)</f>
        <v>282450</v>
      </c>
      <c r="H214" s="113">
        <f>SUM(H215+H222+H226+H230+H234+H238)</f>
        <v>61600</v>
      </c>
      <c r="I214" s="113">
        <f>SUM(I215+I222+I226+I230+I234+I238)</f>
        <v>61600</v>
      </c>
    </row>
    <row r="215" spans="1:9" ht="25.5">
      <c r="A215" s="190" t="s">
        <v>154</v>
      </c>
      <c r="B215" s="191"/>
      <c r="C215" s="192"/>
      <c r="D215" s="112" t="s">
        <v>248</v>
      </c>
      <c r="E215" s="111">
        <f>SUM(E216+E219)</f>
        <v>97713</v>
      </c>
      <c r="F215" s="111">
        <f>SUM(F216+F219)</f>
        <v>1650</v>
      </c>
      <c r="G215" s="111">
        <f>SUM(G216+G219)</f>
        <v>115150</v>
      </c>
      <c r="H215" s="110">
        <f>SUM(H216+H219)</f>
        <v>1700</v>
      </c>
      <c r="I215" s="110">
        <f>SUM(I216+I219)</f>
        <v>1700</v>
      </c>
    </row>
    <row r="216" spans="1:9" ht="15" customHeight="1">
      <c r="A216" s="184" t="s">
        <v>155</v>
      </c>
      <c r="B216" s="185"/>
      <c r="C216" s="186"/>
      <c r="D216" s="109" t="s">
        <v>156</v>
      </c>
      <c r="E216" s="108">
        <f t="shared" ref="E216:I217" si="39">SUM(E217)</f>
        <v>9000</v>
      </c>
      <c r="F216" s="108">
        <f t="shared" si="39"/>
        <v>1650</v>
      </c>
      <c r="G216" s="108">
        <f t="shared" si="39"/>
        <v>12000</v>
      </c>
      <c r="H216" s="107">
        <f t="shared" si="39"/>
        <v>1700</v>
      </c>
      <c r="I216" s="107">
        <f t="shared" si="39"/>
        <v>1700</v>
      </c>
    </row>
    <row r="217" spans="1:9">
      <c r="A217" s="178">
        <v>3</v>
      </c>
      <c r="B217" s="179"/>
      <c r="C217" s="180"/>
      <c r="D217" s="103" t="s">
        <v>23</v>
      </c>
      <c r="E217" s="108">
        <f t="shared" si="39"/>
        <v>9000</v>
      </c>
      <c r="F217" s="108">
        <f t="shared" si="39"/>
        <v>1650</v>
      </c>
      <c r="G217" s="108">
        <f t="shared" si="39"/>
        <v>12000</v>
      </c>
      <c r="H217" s="107">
        <f t="shared" si="39"/>
        <v>1700</v>
      </c>
      <c r="I217" s="107">
        <f t="shared" si="39"/>
        <v>1700</v>
      </c>
    </row>
    <row r="218" spans="1:9">
      <c r="A218" s="181">
        <v>32</v>
      </c>
      <c r="B218" s="182"/>
      <c r="C218" s="183"/>
      <c r="D218" s="103" t="s">
        <v>41</v>
      </c>
      <c r="E218" s="102">
        <v>9000</v>
      </c>
      <c r="F218" s="102">
        <v>1650</v>
      </c>
      <c r="G218" s="102">
        <v>12000</v>
      </c>
      <c r="H218" s="101">
        <v>1700</v>
      </c>
      <c r="I218" s="101">
        <v>1700</v>
      </c>
    </row>
    <row r="219" spans="1:9" ht="15" customHeight="1">
      <c r="A219" s="184" t="s">
        <v>159</v>
      </c>
      <c r="B219" s="185"/>
      <c r="C219" s="186"/>
      <c r="D219" s="109" t="s">
        <v>160</v>
      </c>
      <c r="E219" s="108">
        <f t="shared" ref="E219:I220" si="40">SUM(E220)</f>
        <v>88713</v>
      </c>
      <c r="F219" s="108">
        <f t="shared" si="40"/>
        <v>0</v>
      </c>
      <c r="G219" s="108">
        <f t="shared" si="40"/>
        <v>103150</v>
      </c>
      <c r="H219" s="107">
        <f t="shared" si="40"/>
        <v>0</v>
      </c>
      <c r="I219" s="107">
        <f t="shared" si="40"/>
        <v>0</v>
      </c>
    </row>
    <row r="220" spans="1:9">
      <c r="A220" s="178">
        <v>4</v>
      </c>
      <c r="B220" s="179"/>
      <c r="C220" s="180"/>
      <c r="D220" s="103" t="s">
        <v>317</v>
      </c>
      <c r="E220" s="108">
        <f t="shared" si="40"/>
        <v>88713</v>
      </c>
      <c r="F220" s="108">
        <f t="shared" si="40"/>
        <v>0</v>
      </c>
      <c r="G220" s="108">
        <f t="shared" si="40"/>
        <v>103150</v>
      </c>
      <c r="H220" s="107">
        <f t="shared" si="40"/>
        <v>0</v>
      </c>
      <c r="I220" s="107">
        <f t="shared" si="40"/>
        <v>0</v>
      </c>
    </row>
    <row r="221" spans="1:9">
      <c r="A221" s="181">
        <v>42</v>
      </c>
      <c r="B221" s="182"/>
      <c r="C221" s="183"/>
      <c r="D221" s="103" t="s">
        <v>41</v>
      </c>
      <c r="E221" s="102">
        <v>88713</v>
      </c>
      <c r="F221" s="102">
        <v>0</v>
      </c>
      <c r="G221" s="102">
        <v>103150</v>
      </c>
      <c r="H221" s="101">
        <v>0</v>
      </c>
      <c r="I221" s="101">
        <v>0</v>
      </c>
    </row>
    <row r="222" spans="1:9" ht="25.5">
      <c r="A222" s="190" t="s">
        <v>172</v>
      </c>
      <c r="B222" s="191"/>
      <c r="C222" s="192"/>
      <c r="D222" s="112" t="s">
        <v>249</v>
      </c>
      <c r="E222" s="111">
        <f t="shared" ref="E222:I224" si="41">SUM(E223)</f>
        <v>13800</v>
      </c>
      <c r="F222" s="111">
        <f t="shared" si="41"/>
        <v>35000</v>
      </c>
      <c r="G222" s="111">
        <f t="shared" si="41"/>
        <v>35000</v>
      </c>
      <c r="H222" s="110">
        <f t="shared" si="41"/>
        <v>25000</v>
      </c>
      <c r="I222" s="110">
        <f t="shared" si="41"/>
        <v>25000</v>
      </c>
    </row>
    <row r="223" spans="1:9" ht="15" customHeight="1">
      <c r="A223" s="184" t="s">
        <v>159</v>
      </c>
      <c r="B223" s="185"/>
      <c r="C223" s="186"/>
      <c r="D223" s="109" t="s">
        <v>160</v>
      </c>
      <c r="E223" s="108">
        <f t="shared" si="41"/>
        <v>13800</v>
      </c>
      <c r="F223" s="108">
        <f t="shared" si="41"/>
        <v>35000</v>
      </c>
      <c r="G223" s="108">
        <f t="shared" si="41"/>
        <v>35000</v>
      </c>
      <c r="H223" s="107">
        <f t="shared" si="41"/>
        <v>25000</v>
      </c>
      <c r="I223" s="107">
        <f t="shared" si="41"/>
        <v>25000</v>
      </c>
    </row>
    <row r="224" spans="1:9">
      <c r="A224" s="178">
        <v>3</v>
      </c>
      <c r="B224" s="179"/>
      <c r="C224" s="180"/>
      <c r="D224" s="103" t="s">
        <v>23</v>
      </c>
      <c r="E224" s="108">
        <f t="shared" si="41"/>
        <v>13800</v>
      </c>
      <c r="F224" s="108">
        <f t="shared" si="41"/>
        <v>35000</v>
      </c>
      <c r="G224" s="108">
        <f t="shared" si="41"/>
        <v>35000</v>
      </c>
      <c r="H224" s="107">
        <f t="shared" si="41"/>
        <v>25000</v>
      </c>
      <c r="I224" s="107">
        <f t="shared" si="41"/>
        <v>25000</v>
      </c>
    </row>
    <row r="225" spans="1:11">
      <c r="A225" s="181">
        <v>32</v>
      </c>
      <c r="B225" s="182"/>
      <c r="C225" s="183"/>
      <c r="D225" s="103" t="s">
        <v>41</v>
      </c>
      <c r="E225" s="102">
        <v>13800</v>
      </c>
      <c r="F225" s="102">
        <v>35000</v>
      </c>
      <c r="G225" s="102">
        <v>35000</v>
      </c>
      <c r="H225" s="101">
        <v>25000</v>
      </c>
      <c r="I225" s="101">
        <v>25000</v>
      </c>
    </row>
    <row r="226" spans="1:11">
      <c r="A226" s="190" t="s">
        <v>175</v>
      </c>
      <c r="B226" s="191"/>
      <c r="C226" s="192"/>
      <c r="D226" s="112" t="s">
        <v>250</v>
      </c>
      <c r="E226" s="111">
        <f t="shared" ref="E226:I228" si="42">SUM(E227)</f>
        <v>1000</v>
      </c>
      <c r="F226" s="111">
        <f t="shared" si="42"/>
        <v>3100</v>
      </c>
      <c r="G226" s="111">
        <f t="shared" si="42"/>
        <v>3100</v>
      </c>
      <c r="H226" s="110">
        <f t="shared" si="42"/>
        <v>3300</v>
      </c>
      <c r="I226" s="110">
        <f t="shared" si="42"/>
        <v>3300</v>
      </c>
    </row>
    <row r="227" spans="1:11" ht="15" customHeight="1">
      <c r="A227" s="184" t="s">
        <v>159</v>
      </c>
      <c r="B227" s="185"/>
      <c r="C227" s="186"/>
      <c r="D227" s="109" t="s">
        <v>160</v>
      </c>
      <c r="E227" s="108">
        <f t="shared" si="42"/>
        <v>1000</v>
      </c>
      <c r="F227" s="108">
        <f t="shared" si="42"/>
        <v>3100</v>
      </c>
      <c r="G227" s="108">
        <f t="shared" si="42"/>
        <v>3100</v>
      </c>
      <c r="H227" s="107">
        <f t="shared" si="42"/>
        <v>3300</v>
      </c>
      <c r="I227" s="107">
        <f t="shared" si="42"/>
        <v>3300</v>
      </c>
    </row>
    <row r="228" spans="1:11">
      <c r="A228" s="178">
        <v>3</v>
      </c>
      <c r="B228" s="179"/>
      <c r="C228" s="180"/>
      <c r="D228" s="103" t="s">
        <v>23</v>
      </c>
      <c r="E228" s="108">
        <f t="shared" si="42"/>
        <v>1000</v>
      </c>
      <c r="F228" s="108">
        <f t="shared" si="42"/>
        <v>3100</v>
      </c>
      <c r="G228" s="108">
        <f t="shared" si="42"/>
        <v>3100</v>
      </c>
      <c r="H228" s="107">
        <f t="shared" si="42"/>
        <v>3300</v>
      </c>
      <c r="I228" s="107">
        <f t="shared" si="42"/>
        <v>3300</v>
      </c>
    </row>
    <row r="229" spans="1:11">
      <c r="A229" s="181">
        <v>32</v>
      </c>
      <c r="B229" s="182"/>
      <c r="C229" s="183"/>
      <c r="D229" s="103" t="s">
        <v>41</v>
      </c>
      <c r="E229" s="102">
        <v>1000</v>
      </c>
      <c r="F229" s="102">
        <v>3100</v>
      </c>
      <c r="G229" s="102">
        <v>3100</v>
      </c>
      <c r="H229" s="101">
        <v>3300</v>
      </c>
      <c r="I229" s="101">
        <v>3300</v>
      </c>
    </row>
    <row r="230" spans="1:11" ht="26.25" customHeight="1">
      <c r="A230" s="190" t="s">
        <v>251</v>
      </c>
      <c r="B230" s="191"/>
      <c r="C230" s="192"/>
      <c r="D230" s="112" t="s">
        <v>252</v>
      </c>
      <c r="E230" s="111">
        <f t="shared" ref="E230:I232" si="43">SUM(E231)</f>
        <v>1200</v>
      </c>
      <c r="F230" s="111">
        <f t="shared" si="43"/>
        <v>1200</v>
      </c>
      <c r="G230" s="111">
        <f t="shared" si="43"/>
        <v>1200</v>
      </c>
      <c r="H230" s="110">
        <f t="shared" si="43"/>
        <v>1400</v>
      </c>
      <c r="I230" s="110">
        <f t="shared" si="43"/>
        <v>1400</v>
      </c>
    </row>
    <row r="231" spans="1:11" ht="15" customHeight="1">
      <c r="A231" s="184" t="s">
        <v>159</v>
      </c>
      <c r="B231" s="185"/>
      <c r="C231" s="186"/>
      <c r="D231" s="109" t="s">
        <v>160</v>
      </c>
      <c r="E231" s="108">
        <f t="shared" si="43"/>
        <v>1200</v>
      </c>
      <c r="F231" s="108">
        <f t="shared" si="43"/>
        <v>1200</v>
      </c>
      <c r="G231" s="108">
        <f t="shared" si="43"/>
        <v>1200</v>
      </c>
      <c r="H231" s="107">
        <f t="shared" si="43"/>
        <v>1400</v>
      </c>
      <c r="I231" s="107">
        <f t="shared" si="43"/>
        <v>1400</v>
      </c>
    </row>
    <row r="232" spans="1:11">
      <c r="A232" s="178">
        <v>3</v>
      </c>
      <c r="B232" s="179"/>
      <c r="C232" s="180"/>
      <c r="D232" s="103" t="s">
        <v>23</v>
      </c>
      <c r="E232" s="108">
        <f t="shared" si="43"/>
        <v>1200</v>
      </c>
      <c r="F232" s="108">
        <f t="shared" si="43"/>
        <v>1200</v>
      </c>
      <c r="G232" s="108">
        <f t="shared" si="43"/>
        <v>1200</v>
      </c>
      <c r="H232" s="107">
        <f t="shared" si="43"/>
        <v>1400</v>
      </c>
      <c r="I232" s="107">
        <f t="shared" si="43"/>
        <v>1400</v>
      </c>
    </row>
    <row r="233" spans="1:11">
      <c r="A233" s="181">
        <v>32</v>
      </c>
      <c r="B233" s="182"/>
      <c r="C233" s="183"/>
      <c r="D233" s="103" t="s">
        <v>41</v>
      </c>
      <c r="E233" s="102">
        <v>1200</v>
      </c>
      <c r="F233" s="102">
        <v>1200</v>
      </c>
      <c r="G233" s="102">
        <v>1200</v>
      </c>
      <c r="H233" s="101">
        <v>1400</v>
      </c>
      <c r="I233" s="101">
        <v>1400</v>
      </c>
    </row>
    <row r="234" spans="1:11" ht="38.25">
      <c r="A234" s="190" t="s">
        <v>253</v>
      </c>
      <c r="B234" s="191"/>
      <c r="C234" s="192"/>
      <c r="D234" s="112" t="s">
        <v>254</v>
      </c>
      <c r="E234" s="111">
        <f>SUM(E235)</f>
        <v>2000</v>
      </c>
      <c r="F234" s="111">
        <f>SUM(F235)</f>
        <v>4000</v>
      </c>
      <c r="G234" s="111">
        <f>SUM(G235)</f>
        <v>4000</v>
      </c>
      <c r="H234" s="110">
        <f>SUM(H235)</f>
        <v>6200</v>
      </c>
      <c r="I234" s="110">
        <f>SUM(I235)</f>
        <v>6200</v>
      </c>
    </row>
    <row r="235" spans="1:11" ht="15" customHeight="1">
      <c r="A235" s="184" t="s">
        <v>159</v>
      </c>
      <c r="B235" s="185"/>
      <c r="C235" s="186"/>
      <c r="D235" s="109" t="s">
        <v>160</v>
      </c>
      <c r="E235" s="108">
        <f>SUM(E236)</f>
        <v>2000</v>
      </c>
      <c r="F235" s="108">
        <v>4000</v>
      </c>
      <c r="G235" s="108">
        <v>4000</v>
      </c>
      <c r="H235" s="107">
        <f>SUM(H236)</f>
        <v>6200</v>
      </c>
      <c r="I235" s="107">
        <f>SUM(I236)</f>
        <v>6200</v>
      </c>
      <c r="J235" s="125"/>
      <c r="K235" s="125"/>
    </row>
    <row r="236" spans="1:11">
      <c r="A236" s="178">
        <v>3</v>
      </c>
      <c r="B236" s="179"/>
      <c r="C236" s="180"/>
      <c r="D236" s="103" t="s">
        <v>23</v>
      </c>
      <c r="E236" s="108">
        <f>SUM(E237)</f>
        <v>2000</v>
      </c>
      <c r="F236" s="108">
        <f>SUM(F237)</f>
        <v>4000</v>
      </c>
      <c r="G236" s="108">
        <f>SUM(G237)</f>
        <v>10275</v>
      </c>
      <c r="H236" s="107">
        <f>SUM(H237)</f>
        <v>6200</v>
      </c>
      <c r="I236" s="107">
        <f>SUM(I237)</f>
        <v>6200</v>
      </c>
    </row>
    <row r="237" spans="1:11">
      <c r="A237" s="181">
        <v>32</v>
      </c>
      <c r="B237" s="182"/>
      <c r="C237" s="183"/>
      <c r="D237" s="103" t="s">
        <v>41</v>
      </c>
      <c r="E237" s="102">
        <v>2000</v>
      </c>
      <c r="F237" s="102">
        <v>4000</v>
      </c>
      <c r="G237" s="102">
        <v>10275</v>
      </c>
      <c r="H237" s="101">
        <v>6200</v>
      </c>
      <c r="I237" s="101">
        <v>6200</v>
      </c>
    </row>
    <row r="238" spans="1:11" ht="25.5">
      <c r="A238" s="190" t="s">
        <v>255</v>
      </c>
      <c r="B238" s="191"/>
      <c r="C238" s="192"/>
      <c r="D238" s="112" t="s">
        <v>256</v>
      </c>
      <c r="E238" s="111">
        <f>SUM(E239)</f>
        <v>6000</v>
      </c>
      <c r="F238" s="111">
        <f>SUM(F239)</f>
        <v>379000</v>
      </c>
      <c r="G238" s="111">
        <f>SUM(G239)</f>
        <v>124000</v>
      </c>
      <c r="H238" s="110">
        <f>SUM(H239)</f>
        <v>24000</v>
      </c>
      <c r="I238" s="110">
        <f>SUM(I239)</f>
        <v>24000</v>
      </c>
    </row>
    <row r="239" spans="1:11" ht="15" customHeight="1">
      <c r="A239" s="184" t="s">
        <v>159</v>
      </c>
      <c r="B239" s="185"/>
      <c r="C239" s="186"/>
      <c r="D239" s="109" t="s">
        <v>160</v>
      </c>
      <c r="E239" s="108">
        <f>SUM(E240+E242)</f>
        <v>6000</v>
      </c>
      <c r="F239" s="108">
        <f>SUM(F240+F242)</f>
        <v>379000</v>
      </c>
      <c r="G239" s="108">
        <f>SUM(G240+G242)</f>
        <v>124000</v>
      </c>
      <c r="H239" s="107">
        <f>SUM(H240+H242)</f>
        <v>24000</v>
      </c>
      <c r="I239" s="107">
        <f>SUM(I240+I242)</f>
        <v>24000</v>
      </c>
    </row>
    <row r="240" spans="1:11">
      <c r="A240" s="178">
        <v>3</v>
      </c>
      <c r="B240" s="179"/>
      <c r="C240" s="180"/>
      <c r="D240" s="103" t="s">
        <v>23</v>
      </c>
      <c r="E240" s="108">
        <f>SUM(E241)</f>
        <v>6000</v>
      </c>
      <c r="F240" s="108">
        <f>SUM(F241)</f>
        <v>24000</v>
      </c>
      <c r="G240" s="108">
        <f>SUM(G241)</f>
        <v>24000</v>
      </c>
      <c r="H240" s="107">
        <f>SUM(H241)</f>
        <v>24000</v>
      </c>
      <c r="I240" s="107">
        <f>SUM(I241)</f>
        <v>24000</v>
      </c>
    </row>
    <row r="241" spans="1:9">
      <c r="A241" s="181">
        <v>32</v>
      </c>
      <c r="B241" s="182"/>
      <c r="C241" s="183"/>
      <c r="D241" s="103" t="s">
        <v>41</v>
      </c>
      <c r="E241" s="102">
        <v>6000</v>
      </c>
      <c r="F241" s="102">
        <v>24000</v>
      </c>
      <c r="G241" s="102">
        <v>24000</v>
      </c>
      <c r="H241" s="101">
        <v>24000</v>
      </c>
      <c r="I241" s="101">
        <v>24000</v>
      </c>
    </row>
    <row r="242" spans="1:9">
      <c r="A242" s="178">
        <v>4</v>
      </c>
      <c r="B242" s="179"/>
      <c r="C242" s="180"/>
      <c r="D242" s="103" t="s">
        <v>233</v>
      </c>
      <c r="E242" s="108">
        <v>0</v>
      </c>
      <c r="F242" s="108">
        <f>SUM(F243)</f>
        <v>355000</v>
      </c>
      <c r="G242" s="108">
        <f>SUM(G243)</f>
        <v>100000</v>
      </c>
      <c r="H242" s="107">
        <v>0</v>
      </c>
      <c r="I242" s="107">
        <v>0</v>
      </c>
    </row>
    <row r="243" spans="1:9">
      <c r="A243" s="181">
        <v>42</v>
      </c>
      <c r="B243" s="182"/>
      <c r="C243" s="183"/>
      <c r="D243" s="103" t="s">
        <v>257</v>
      </c>
      <c r="E243" s="102">
        <v>0</v>
      </c>
      <c r="F243" s="102">
        <v>355000</v>
      </c>
      <c r="G243" s="102">
        <v>100000</v>
      </c>
      <c r="H243" s="101">
        <v>0</v>
      </c>
      <c r="I243" s="101">
        <v>0</v>
      </c>
    </row>
    <row r="244" spans="1:9" ht="25.5">
      <c r="A244" s="199" t="s">
        <v>267</v>
      </c>
      <c r="B244" s="200"/>
      <c r="C244" s="201"/>
      <c r="D244" s="120" t="s">
        <v>258</v>
      </c>
      <c r="E244" s="119">
        <f>SUM(E245+E253+E260+E268)</f>
        <v>288100</v>
      </c>
      <c r="F244" s="119">
        <f>SUM(F245+F253+F260+F268)</f>
        <v>473395</v>
      </c>
      <c r="G244" s="119">
        <f>SUM(G245+G253+G260+G268)</f>
        <v>1440800</v>
      </c>
      <c r="H244" s="118">
        <f>SUM(H245+H253+H260+H268)</f>
        <v>670000</v>
      </c>
      <c r="I244" s="118">
        <f>SUM(I245+I253+I260+I268)</f>
        <v>70000</v>
      </c>
    </row>
    <row r="245" spans="1:9" ht="25.5" customHeight="1">
      <c r="A245" s="187" t="s">
        <v>153</v>
      </c>
      <c r="B245" s="188"/>
      <c r="C245" s="189"/>
      <c r="D245" s="115" t="s">
        <v>259</v>
      </c>
      <c r="E245" s="114">
        <f>SUM(E246)</f>
        <v>70000</v>
      </c>
      <c r="F245" s="114">
        <f>SUM(F246)</f>
        <v>0</v>
      </c>
      <c r="G245" s="114">
        <f>SUM(G246)</f>
        <v>40000</v>
      </c>
      <c r="H245" s="113">
        <f>SUM(H246)</f>
        <v>50000</v>
      </c>
      <c r="I245" s="113">
        <f>SUM(I246)</f>
        <v>50000</v>
      </c>
    </row>
    <row r="246" spans="1:9" ht="25.5" customHeight="1">
      <c r="A246" s="190" t="s">
        <v>161</v>
      </c>
      <c r="B246" s="191"/>
      <c r="C246" s="192"/>
      <c r="D246" s="112" t="s">
        <v>260</v>
      </c>
      <c r="E246" s="111">
        <f>SUM(E247+E249+E251)</f>
        <v>70000</v>
      </c>
      <c r="F246" s="111">
        <f>SUM(F247+F249+F251)</f>
        <v>0</v>
      </c>
      <c r="G246" s="111">
        <f>SUM(G247+G249+G251)</f>
        <v>40000</v>
      </c>
      <c r="H246" s="110">
        <f>SUM(H247+H249+H251)</f>
        <v>50000</v>
      </c>
      <c r="I246" s="110">
        <f>SUM(I247+I249+I251)</f>
        <v>50000</v>
      </c>
    </row>
    <row r="247" spans="1:9" ht="15" customHeight="1">
      <c r="A247" s="184" t="s">
        <v>245</v>
      </c>
      <c r="B247" s="185"/>
      <c r="C247" s="186"/>
      <c r="D247" s="109" t="s">
        <v>89</v>
      </c>
      <c r="E247" s="108">
        <f>SUM(E248)</f>
        <v>70000</v>
      </c>
      <c r="F247" s="108">
        <f>SUM(F248)</f>
        <v>0</v>
      </c>
      <c r="G247" s="108">
        <f>SUM(G248)</f>
        <v>40000</v>
      </c>
      <c r="H247" s="107">
        <f>SUM(H248)</f>
        <v>0</v>
      </c>
      <c r="I247" s="107">
        <f>SUM(I248)</f>
        <v>0</v>
      </c>
    </row>
    <row r="248" spans="1:9" ht="18.75" customHeight="1">
      <c r="A248" s="181">
        <v>42</v>
      </c>
      <c r="B248" s="182"/>
      <c r="C248" s="183"/>
      <c r="D248" s="103" t="s">
        <v>244</v>
      </c>
      <c r="E248" s="102">
        <v>70000</v>
      </c>
      <c r="F248" s="102">
        <v>0</v>
      </c>
      <c r="G248" s="102">
        <v>40000</v>
      </c>
      <c r="H248" s="101">
        <v>0</v>
      </c>
      <c r="I248" s="101">
        <v>0</v>
      </c>
    </row>
    <row r="249" spans="1:9" ht="15" customHeight="1">
      <c r="A249" s="184" t="s">
        <v>159</v>
      </c>
      <c r="B249" s="185"/>
      <c r="C249" s="186"/>
      <c r="D249" s="109" t="s">
        <v>160</v>
      </c>
      <c r="E249" s="108">
        <v>0</v>
      </c>
      <c r="F249" s="108">
        <f>SUM(F250)</f>
        <v>0</v>
      </c>
      <c r="G249" s="108">
        <f>SUM(G250)</f>
        <v>0</v>
      </c>
      <c r="H249" s="107">
        <f>SUM(H250)</f>
        <v>50000</v>
      </c>
      <c r="I249" s="107">
        <f>SUM(I250)</f>
        <v>50000</v>
      </c>
    </row>
    <row r="250" spans="1:9" ht="19.5" customHeight="1">
      <c r="A250" s="181">
        <v>42</v>
      </c>
      <c r="B250" s="182"/>
      <c r="C250" s="183"/>
      <c r="D250" s="103" t="s">
        <v>244</v>
      </c>
      <c r="E250" s="102">
        <v>0</v>
      </c>
      <c r="F250" s="102">
        <v>0</v>
      </c>
      <c r="G250" s="102">
        <v>0</v>
      </c>
      <c r="H250" s="101">
        <v>50000</v>
      </c>
      <c r="I250" s="101">
        <v>50000</v>
      </c>
    </row>
    <row r="251" spans="1:9" ht="19.5" customHeight="1">
      <c r="A251" s="184" t="s">
        <v>269</v>
      </c>
      <c r="B251" s="185"/>
      <c r="C251" s="186"/>
      <c r="D251" s="109" t="s">
        <v>160</v>
      </c>
      <c r="E251" s="108">
        <v>0</v>
      </c>
      <c r="F251" s="108">
        <v>0</v>
      </c>
      <c r="G251" s="108">
        <v>0</v>
      </c>
      <c r="H251" s="107">
        <f>SUM(H252)</f>
        <v>0</v>
      </c>
      <c r="I251" s="107">
        <f>SUM(I252)</f>
        <v>0</v>
      </c>
    </row>
    <row r="252" spans="1:9" ht="19.5" customHeight="1">
      <c r="A252" s="181">
        <v>42</v>
      </c>
      <c r="B252" s="182"/>
      <c r="C252" s="183"/>
      <c r="D252" s="103" t="s">
        <v>244</v>
      </c>
      <c r="E252" s="108">
        <v>0</v>
      </c>
      <c r="F252" s="108">
        <v>0</v>
      </c>
      <c r="G252" s="108">
        <v>0</v>
      </c>
      <c r="H252" s="124">
        <v>0</v>
      </c>
      <c r="I252" s="124">
        <v>0</v>
      </c>
    </row>
    <row r="253" spans="1:9" ht="25.5" customHeight="1">
      <c r="A253" s="187" t="s">
        <v>170</v>
      </c>
      <c r="B253" s="188"/>
      <c r="C253" s="189"/>
      <c r="D253" s="115" t="s">
        <v>310</v>
      </c>
      <c r="E253" s="114">
        <f>SUM(E254)</f>
        <v>0</v>
      </c>
      <c r="F253" s="114">
        <f>SUM(F254)</f>
        <v>28500</v>
      </c>
      <c r="G253" s="114">
        <f>SUM(G254)</f>
        <v>25800</v>
      </c>
      <c r="H253" s="113">
        <f>SUM(H254)</f>
        <v>0</v>
      </c>
      <c r="I253" s="113">
        <f>SUM(I254)</f>
        <v>0</v>
      </c>
    </row>
    <row r="254" spans="1:9" ht="25.5" customHeight="1">
      <c r="A254" s="190" t="s">
        <v>161</v>
      </c>
      <c r="B254" s="191"/>
      <c r="C254" s="192"/>
      <c r="D254" s="112" t="s">
        <v>261</v>
      </c>
      <c r="E254" s="111">
        <f>SUM(E255+E258)</f>
        <v>0</v>
      </c>
      <c r="F254" s="111">
        <f>SUM(F255+F258)</f>
        <v>28500</v>
      </c>
      <c r="G254" s="111">
        <f>SUM(G255+G258)</f>
        <v>25800</v>
      </c>
      <c r="H254" s="110">
        <f>SUM(H255+H258)</f>
        <v>0</v>
      </c>
      <c r="I254" s="110">
        <f>SUM(I255+I258)</f>
        <v>0</v>
      </c>
    </row>
    <row r="255" spans="1:9" ht="25.5" customHeight="1">
      <c r="A255" s="184" t="s">
        <v>159</v>
      </c>
      <c r="B255" s="185"/>
      <c r="C255" s="186"/>
      <c r="D255" s="109" t="s">
        <v>160</v>
      </c>
      <c r="E255" s="108">
        <f t="shared" ref="E255:I256" si="44">SUM(E256)</f>
        <v>0</v>
      </c>
      <c r="F255" s="108">
        <f t="shared" si="44"/>
        <v>28500</v>
      </c>
      <c r="G255" s="108">
        <f t="shared" si="44"/>
        <v>25800</v>
      </c>
      <c r="H255" s="107">
        <f t="shared" si="44"/>
        <v>0</v>
      </c>
      <c r="I255" s="107">
        <f t="shared" si="44"/>
        <v>0</v>
      </c>
    </row>
    <row r="256" spans="1:9">
      <c r="A256" s="178">
        <v>4</v>
      </c>
      <c r="B256" s="179"/>
      <c r="C256" s="180"/>
      <c r="D256" s="103" t="s">
        <v>233</v>
      </c>
      <c r="E256" s="108">
        <f t="shared" si="44"/>
        <v>0</v>
      </c>
      <c r="F256" s="108">
        <f t="shared" si="44"/>
        <v>28500</v>
      </c>
      <c r="G256" s="108">
        <f t="shared" si="44"/>
        <v>25800</v>
      </c>
      <c r="H256" s="107">
        <f t="shared" si="44"/>
        <v>0</v>
      </c>
      <c r="I256" s="107">
        <f t="shared" si="44"/>
        <v>0</v>
      </c>
    </row>
    <row r="257" spans="1:9" ht="25.5">
      <c r="A257" s="181">
        <v>42</v>
      </c>
      <c r="B257" s="182"/>
      <c r="C257" s="183"/>
      <c r="D257" s="103" t="s">
        <v>244</v>
      </c>
      <c r="E257" s="102">
        <v>0</v>
      </c>
      <c r="F257" s="102">
        <v>28500</v>
      </c>
      <c r="G257" s="102">
        <v>25800</v>
      </c>
      <c r="H257" s="101"/>
      <c r="I257" s="101"/>
    </row>
    <row r="258" spans="1:9" ht="25.5" customHeight="1">
      <c r="A258" s="184" t="s">
        <v>268</v>
      </c>
      <c r="B258" s="185"/>
      <c r="C258" s="186"/>
      <c r="D258" s="109" t="s">
        <v>271</v>
      </c>
      <c r="E258" s="108">
        <f>SUM(E259)</f>
        <v>0</v>
      </c>
      <c r="F258" s="108">
        <f>SUM(F259)</f>
        <v>0</v>
      </c>
      <c r="G258" s="108">
        <f>SUM(G259)</f>
        <v>0</v>
      </c>
      <c r="H258" s="107">
        <f>SUM(H259)</f>
        <v>0</v>
      </c>
      <c r="I258" s="107">
        <f>SUM(I259)</f>
        <v>0</v>
      </c>
    </row>
    <row r="259" spans="1:9" ht="25.5">
      <c r="A259" s="181">
        <v>42</v>
      </c>
      <c r="B259" s="182"/>
      <c r="C259" s="183"/>
      <c r="D259" s="103" t="s">
        <v>244</v>
      </c>
      <c r="E259" s="108">
        <v>0</v>
      </c>
      <c r="F259" s="108"/>
      <c r="G259" s="108"/>
      <c r="H259" s="124"/>
      <c r="I259" s="124"/>
    </row>
    <row r="260" spans="1:9" ht="25.5" customHeight="1">
      <c r="A260" s="187" t="s">
        <v>191</v>
      </c>
      <c r="B260" s="188"/>
      <c r="C260" s="189"/>
      <c r="D260" s="115" t="s">
        <v>309</v>
      </c>
      <c r="E260" s="114">
        <f>SUM(E261)</f>
        <v>218100</v>
      </c>
      <c r="F260" s="114">
        <f>SUM(F261)</f>
        <v>181200</v>
      </c>
      <c r="G260" s="114">
        <f>SUM(G261)</f>
        <v>175000</v>
      </c>
      <c r="H260" s="113">
        <f>SUM(H261)</f>
        <v>0</v>
      </c>
      <c r="I260" s="113">
        <f>SUM(I261)</f>
        <v>0</v>
      </c>
    </row>
    <row r="261" spans="1:9" ht="42.75" customHeight="1">
      <c r="A261" s="190" t="s">
        <v>161</v>
      </c>
      <c r="B261" s="191"/>
      <c r="C261" s="192"/>
      <c r="D261" s="112" t="s">
        <v>300</v>
      </c>
      <c r="E261" s="111">
        <f>SUM(E262+E265)</f>
        <v>218100</v>
      </c>
      <c r="F261" s="111">
        <f>SUM(F262+F265)</f>
        <v>181200</v>
      </c>
      <c r="G261" s="111">
        <f>SUM(G262+G265)</f>
        <v>175000</v>
      </c>
      <c r="H261" s="110">
        <f>SUM(H262+H265)</f>
        <v>0</v>
      </c>
      <c r="I261" s="110">
        <f>SUM(I262+I265)</f>
        <v>0</v>
      </c>
    </row>
    <row r="262" spans="1:9" ht="15.75" customHeight="1">
      <c r="A262" s="184" t="s">
        <v>155</v>
      </c>
      <c r="B262" s="185"/>
      <c r="C262" s="186"/>
      <c r="D262" s="109" t="s">
        <v>156</v>
      </c>
      <c r="E262" s="108">
        <f t="shared" ref="E262:I263" si="45">SUM(E263)</f>
        <v>18100</v>
      </c>
      <c r="F262" s="108">
        <f t="shared" si="45"/>
        <v>181200</v>
      </c>
      <c r="G262" s="108">
        <f t="shared" si="45"/>
        <v>175000</v>
      </c>
      <c r="H262" s="107">
        <f t="shared" si="45"/>
        <v>0</v>
      </c>
      <c r="I262" s="107">
        <f t="shared" si="45"/>
        <v>0</v>
      </c>
    </row>
    <row r="263" spans="1:9" ht="28.5" customHeight="1">
      <c r="A263" s="178">
        <v>4</v>
      </c>
      <c r="B263" s="179"/>
      <c r="C263" s="180"/>
      <c r="D263" s="103" t="s">
        <v>25</v>
      </c>
      <c r="E263" s="108">
        <f t="shared" si="45"/>
        <v>18100</v>
      </c>
      <c r="F263" s="108">
        <f t="shared" si="45"/>
        <v>181200</v>
      </c>
      <c r="G263" s="108">
        <f t="shared" si="45"/>
        <v>175000</v>
      </c>
      <c r="H263" s="107">
        <f t="shared" si="45"/>
        <v>0</v>
      </c>
      <c r="I263" s="107">
        <f t="shared" si="45"/>
        <v>0</v>
      </c>
    </row>
    <row r="264" spans="1:9" ht="25.5">
      <c r="A264" s="202">
        <v>42</v>
      </c>
      <c r="B264" s="203"/>
      <c r="C264" s="204"/>
      <c r="D264" s="103" t="s">
        <v>50</v>
      </c>
      <c r="E264" s="102">
        <v>18100</v>
      </c>
      <c r="F264" s="102">
        <v>181200</v>
      </c>
      <c r="G264" s="102">
        <v>175000</v>
      </c>
      <c r="H264" s="101"/>
      <c r="I264" s="101"/>
    </row>
    <row r="265" spans="1:9" ht="15" customHeight="1">
      <c r="A265" s="184" t="s">
        <v>159</v>
      </c>
      <c r="B265" s="185"/>
      <c r="C265" s="186"/>
      <c r="D265" s="109" t="s">
        <v>160</v>
      </c>
      <c r="E265" s="108">
        <f t="shared" ref="E265:I266" si="46">SUM(E266)</f>
        <v>200000</v>
      </c>
      <c r="F265" s="108">
        <f t="shared" si="46"/>
        <v>0</v>
      </c>
      <c r="G265" s="108">
        <f t="shared" si="46"/>
        <v>0</v>
      </c>
      <c r="H265" s="107">
        <f t="shared" si="46"/>
        <v>0</v>
      </c>
      <c r="I265" s="107">
        <f t="shared" si="46"/>
        <v>0</v>
      </c>
    </row>
    <row r="266" spans="1:9" ht="25.5">
      <c r="A266" s="178">
        <v>4</v>
      </c>
      <c r="B266" s="179"/>
      <c r="C266" s="180"/>
      <c r="D266" s="103" t="s">
        <v>25</v>
      </c>
      <c r="E266" s="108">
        <f t="shared" si="46"/>
        <v>200000</v>
      </c>
      <c r="F266" s="108">
        <f t="shared" si="46"/>
        <v>0</v>
      </c>
      <c r="G266" s="108">
        <f t="shared" si="46"/>
        <v>0</v>
      </c>
      <c r="H266" s="107">
        <f t="shared" si="46"/>
        <v>0</v>
      </c>
      <c r="I266" s="107">
        <f t="shared" si="46"/>
        <v>0</v>
      </c>
    </row>
    <row r="267" spans="1:9" ht="25.5">
      <c r="A267" s="202">
        <v>42</v>
      </c>
      <c r="B267" s="203"/>
      <c r="C267" s="204"/>
      <c r="D267" s="103" t="s">
        <v>50</v>
      </c>
      <c r="E267" s="102">
        <v>200000</v>
      </c>
      <c r="F267" s="102">
        <v>0</v>
      </c>
      <c r="G267" s="102">
        <v>0</v>
      </c>
      <c r="H267" s="101"/>
      <c r="I267" s="101"/>
    </row>
    <row r="268" spans="1:9" ht="25.5" customHeight="1">
      <c r="A268" s="187" t="s">
        <v>195</v>
      </c>
      <c r="B268" s="188"/>
      <c r="C268" s="189"/>
      <c r="D268" s="115" t="s">
        <v>265</v>
      </c>
      <c r="E268" s="114">
        <f>SUM(E269)</f>
        <v>0</v>
      </c>
      <c r="F268" s="114">
        <f>SUM(F269)</f>
        <v>263695</v>
      </c>
      <c r="G268" s="114">
        <f>SUM(G269)</f>
        <v>1200000</v>
      </c>
      <c r="H268" s="113">
        <f>SUM(H269)</f>
        <v>620000</v>
      </c>
      <c r="I268" s="113">
        <f>SUM(I269)</f>
        <v>20000</v>
      </c>
    </row>
    <row r="269" spans="1:9" ht="26.25" customHeight="1">
      <c r="A269" s="190" t="s">
        <v>161</v>
      </c>
      <c r="B269" s="191"/>
      <c r="C269" s="192"/>
      <c r="D269" s="112" t="s">
        <v>266</v>
      </c>
      <c r="E269" s="111">
        <f>SUM(E270+E273+E276+E279)</f>
        <v>0</v>
      </c>
      <c r="F269" s="111">
        <f>SUM(F270+F273+F276+F279)</f>
        <v>263695</v>
      </c>
      <c r="G269" s="111">
        <f>SUM(G270+G273+G276+G279)</f>
        <v>1200000</v>
      </c>
      <c r="H269" s="110">
        <f>SUM(H270+H273+H276+H279)</f>
        <v>620000</v>
      </c>
      <c r="I269" s="110">
        <f>SUM(I270+I273+I276+I279)</f>
        <v>20000</v>
      </c>
    </row>
    <row r="270" spans="1:9" ht="15.75" customHeight="1">
      <c r="A270" s="184" t="s">
        <v>245</v>
      </c>
      <c r="B270" s="185"/>
      <c r="C270" s="186"/>
      <c r="D270" s="109" t="s">
        <v>89</v>
      </c>
      <c r="E270" s="108">
        <f t="shared" ref="E270:I271" si="47">SUM(E271)</f>
        <v>0</v>
      </c>
      <c r="F270" s="108">
        <f t="shared" si="47"/>
        <v>0</v>
      </c>
      <c r="G270" s="108">
        <f t="shared" si="47"/>
        <v>0</v>
      </c>
      <c r="H270" s="107">
        <f t="shared" si="47"/>
        <v>0</v>
      </c>
      <c r="I270" s="107">
        <f t="shared" si="47"/>
        <v>0</v>
      </c>
    </row>
    <row r="271" spans="1:9" ht="21" customHeight="1">
      <c r="A271" s="178">
        <v>4</v>
      </c>
      <c r="B271" s="179"/>
      <c r="C271" s="180"/>
      <c r="D271" s="103" t="s">
        <v>233</v>
      </c>
      <c r="E271" s="108">
        <f t="shared" si="47"/>
        <v>0</v>
      </c>
      <c r="F271" s="108">
        <f t="shared" si="47"/>
        <v>0</v>
      </c>
      <c r="G271" s="108">
        <f t="shared" si="47"/>
        <v>0</v>
      </c>
      <c r="H271" s="107">
        <f t="shared" si="47"/>
        <v>0</v>
      </c>
      <c r="I271" s="107">
        <f t="shared" si="47"/>
        <v>0</v>
      </c>
    </row>
    <row r="272" spans="1:9" ht="29.25" customHeight="1">
      <c r="A272" s="181">
        <v>42</v>
      </c>
      <c r="B272" s="182"/>
      <c r="C272" s="183"/>
      <c r="D272" s="103" t="s">
        <v>264</v>
      </c>
      <c r="E272" s="108">
        <v>0</v>
      </c>
      <c r="F272" s="108"/>
      <c r="G272" s="108"/>
      <c r="H272" s="107"/>
      <c r="I272" s="107"/>
    </row>
    <row r="273" spans="1:9" ht="15" customHeight="1">
      <c r="A273" s="184" t="s">
        <v>159</v>
      </c>
      <c r="B273" s="185"/>
      <c r="C273" s="186"/>
      <c r="D273" s="109" t="s">
        <v>160</v>
      </c>
      <c r="E273" s="108">
        <v>0</v>
      </c>
      <c r="F273" s="108">
        <f t="shared" ref="F273:I274" si="48">SUM(F274)</f>
        <v>219000</v>
      </c>
      <c r="G273" s="108">
        <f t="shared" si="48"/>
        <v>200000</v>
      </c>
      <c r="H273" s="107">
        <f t="shared" si="48"/>
        <v>20000</v>
      </c>
      <c r="I273" s="107">
        <f t="shared" si="48"/>
        <v>20000</v>
      </c>
    </row>
    <row r="274" spans="1:9">
      <c r="A274" s="178">
        <v>4</v>
      </c>
      <c r="B274" s="179"/>
      <c r="C274" s="180"/>
      <c r="D274" s="103" t="s">
        <v>233</v>
      </c>
      <c r="E274" s="108">
        <v>0</v>
      </c>
      <c r="F274" s="108">
        <f t="shared" si="48"/>
        <v>219000</v>
      </c>
      <c r="G274" s="108">
        <f t="shared" si="48"/>
        <v>200000</v>
      </c>
      <c r="H274" s="107">
        <f t="shared" si="48"/>
        <v>20000</v>
      </c>
      <c r="I274" s="107">
        <f t="shared" si="48"/>
        <v>20000</v>
      </c>
    </row>
    <row r="275" spans="1:9" ht="25.5">
      <c r="A275" s="181">
        <v>42</v>
      </c>
      <c r="B275" s="182"/>
      <c r="C275" s="183"/>
      <c r="D275" s="103" t="s">
        <v>264</v>
      </c>
      <c r="E275" s="102">
        <v>0</v>
      </c>
      <c r="F275" s="102">
        <v>219000</v>
      </c>
      <c r="G275" s="102">
        <v>200000</v>
      </c>
      <c r="H275" s="101">
        <v>20000</v>
      </c>
      <c r="I275" s="101">
        <v>20000</v>
      </c>
    </row>
    <row r="276" spans="1:9" ht="15" customHeight="1">
      <c r="A276" s="184" t="s">
        <v>315</v>
      </c>
      <c r="B276" s="185"/>
      <c r="C276" s="186"/>
      <c r="D276" s="109" t="s">
        <v>60</v>
      </c>
      <c r="E276" s="108">
        <f>SUM(E277)</f>
        <v>0</v>
      </c>
      <c r="F276" s="108">
        <f>SUM(F277)</f>
        <v>44695</v>
      </c>
      <c r="G276" s="108">
        <f>SUM(G277)</f>
        <v>1000000</v>
      </c>
      <c r="H276" s="107">
        <f>SUM(H277)</f>
        <v>600000</v>
      </c>
      <c r="I276" s="107">
        <f>SUM(I277)</f>
        <v>0</v>
      </c>
    </row>
    <row r="277" spans="1:9">
      <c r="A277" s="178">
        <v>4</v>
      </c>
      <c r="B277" s="179"/>
      <c r="C277" s="180"/>
      <c r="D277" s="103" t="s">
        <v>233</v>
      </c>
      <c r="E277" s="108">
        <v>0</v>
      </c>
      <c r="F277" s="108">
        <f>SUM(F278)</f>
        <v>44695</v>
      </c>
      <c r="G277" s="108">
        <f>SUM(G278)</f>
        <v>1000000</v>
      </c>
      <c r="H277" s="107">
        <f>SUM(H278)</f>
        <v>600000</v>
      </c>
      <c r="I277" s="107">
        <f>SUM(I278)</f>
        <v>0</v>
      </c>
    </row>
    <row r="278" spans="1:9" ht="25.5">
      <c r="A278" s="181">
        <v>42</v>
      </c>
      <c r="B278" s="182"/>
      <c r="C278" s="183"/>
      <c r="D278" s="103" t="s">
        <v>264</v>
      </c>
      <c r="E278" s="102">
        <v>0</v>
      </c>
      <c r="F278" s="102">
        <v>44695</v>
      </c>
      <c r="G278" s="102">
        <v>1000000</v>
      </c>
      <c r="H278" s="101">
        <v>600000</v>
      </c>
      <c r="I278" s="101">
        <v>0</v>
      </c>
    </row>
    <row r="279" spans="1:9" ht="22.5" customHeight="1">
      <c r="A279" s="184" t="s">
        <v>268</v>
      </c>
      <c r="B279" s="185"/>
      <c r="C279" s="186"/>
      <c r="D279" s="109" t="s">
        <v>271</v>
      </c>
      <c r="E279" s="108">
        <f>SUM(E280)</f>
        <v>0</v>
      </c>
      <c r="F279" s="108">
        <f>SUM(F280)</f>
        <v>0</v>
      </c>
      <c r="G279" s="108"/>
      <c r="H279" s="107">
        <f>SUM(H280)</f>
        <v>0</v>
      </c>
      <c r="I279" s="107">
        <f>SUM(I280)</f>
        <v>0</v>
      </c>
    </row>
    <row r="280" spans="1:9">
      <c r="A280" s="178">
        <v>4</v>
      </c>
      <c r="B280" s="179"/>
      <c r="C280" s="180"/>
      <c r="D280" s="103" t="s">
        <v>233</v>
      </c>
      <c r="E280" s="108">
        <f>SUM(E281)</f>
        <v>0</v>
      </c>
      <c r="F280" s="108">
        <f>SUM(F281)</f>
        <v>0</v>
      </c>
      <c r="G280" s="108">
        <f>SUM(G281)</f>
        <v>0</v>
      </c>
      <c r="H280" s="107">
        <f>SUM(H281)</f>
        <v>0</v>
      </c>
      <c r="I280" s="107">
        <f>SUM(I281)</f>
        <v>0</v>
      </c>
    </row>
    <row r="281" spans="1:9" ht="25.5">
      <c r="A281" s="181">
        <v>42</v>
      </c>
      <c r="B281" s="182"/>
      <c r="C281" s="183"/>
      <c r="D281" s="103" t="s">
        <v>264</v>
      </c>
      <c r="E281" s="102">
        <v>0</v>
      </c>
      <c r="F281" s="102"/>
      <c r="G281" s="102"/>
      <c r="H281" s="101"/>
      <c r="I281" s="101"/>
    </row>
    <row r="282" spans="1:9" ht="25.5">
      <c r="A282" s="199" t="s">
        <v>272</v>
      </c>
      <c r="B282" s="200"/>
      <c r="C282" s="201"/>
      <c r="D282" s="120" t="s">
        <v>273</v>
      </c>
      <c r="E282" s="119">
        <f t="shared" ref="E282:I286" si="49">SUM(E283)</f>
        <v>2400</v>
      </c>
      <c r="F282" s="119">
        <f t="shared" si="49"/>
        <v>28500</v>
      </c>
      <c r="G282" s="119">
        <f t="shared" si="49"/>
        <v>30000</v>
      </c>
      <c r="H282" s="118">
        <f t="shared" si="49"/>
        <v>30000</v>
      </c>
      <c r="I282" s="118">
        <f t="shared" si="49"/>
        <v>30000</v>
      </c>
    </row>
    <row r="283" spans="1:9" ht="42" customHeight="1">
      <c r="A283" s="187" t="s">
        <v>153</v>
      </c>
      <c r="B283" s="188"/>
      <c r="C283" s="189"/>
      <c r="D283" s="115" t="s">
        <v>274</v>
      </c>
      <c r="E283" s="114">
        <f t="shared" si="49"/>
        <v>2400</v>
      </c>
      <c r="F283" s="114">
        <f t="shared" si="49"/>
        <v>28500</v>
      </c>
      <c r="G283" s="114">
        <f t="shared" si="49"/>
        <v>30000</v>
      </c>
      <c r="H283" s="113">
        <f t="shared" si="49"/>
        <v>30000</v>
      </c>
      <c r="I283" s="113">
        <f t="shared" si="49"/>
        <v>30000</v>
      </c>
    </row>
    <row r="284" spans="1:9" ht="25.5" customHeight="1">
      <c r="A284" s="190" t="s">
        <v>161</v>
      </c>
      <c r="B284" s="191"/>
      <c r="C284" s="192"/>
      <c r="D284" s="112" t="s">
        <v>316</v>
      </c>
      <c r="E284" s="111">
        <f t="shared" si="49"/>
        <v>2400</v>
      </c>
      <c r="F284" s="111">
        <f t="shared" si="49"/>
        <v>28500</v>
      </c>
      <c r="G284" s="111">
        <f t="shared" si="49"/>
        <v>30000</v>
      </c>
      <c r="H284" s="110">
        <f t="shared" si="49"/>
        <v>30000</v>
      </c>
      <c r="I284" s="110">
        <f t="shared" si="49"/>
        <v>30000</v>
      </c>
    </row>
    <row r="285" spans="1:9" ht="25.5" customHeight="1">
      <c r="A285" s="184" t="s">
        <v>159</v>
      </c>
      <c r="B285" s="185"/>
      <c r="C285" s="186"/>
      <c r="D285" s="109" t="s">
        <v>160</v>
      </c>
      <c r="E285" s="108">
        <f t="shared" si="49"/>
        <v>2400</v>
      </c>
      <c r="F285" s="108">
        <f t="shared" si="49"/>
        <v>28500</v>
      </c>
      <c r="G285" s="108">
        <f t="shared" si="49"/>
        <v>30000</v>
      </c>
      <c r="H285" s="107">
        <f t="shared" si="49"/>
        <v>30000</v>
      </c>
      <c r="I285" s="107">
        <f t="shared" si="49"/>
        <v>30000</v>
      </c>
    </row>
    <row r="286" spans="1:9">
      <c r="A286" s="178">
        <v>4</v>
      </c>
      <c r="B286" s="179"/>
      <c r="C286" s="180"/>
      <c r="D286" s="103" t="s">
        <v>233</v>
      </c>
      <c r="E286" s="108">
        <f t="shared" si="49"/>
        <v>2400</v>
      </c>
      <c r="F286" s="108">
        <f t="shared" si="49"/>
        <v>28500</v>
      </c>
      <c r="G286" s="108">
        <f t="shared" si="49"/>
        <v>30000</v>
      </c>
      <c r="H286" s="107">
        <f t="shared" si="49"/>
        <v>30000</v>
      </c>
      <c r="I286" s="107">
        <f t="shared" si="49"/>
        <v>30000</v>
      </c>
    </row>
    <row r="287" spans="1:9" ht="25.5">
      <c r="A287" s="181">
        <v>42</v>
      </c>
      <c r="B287" s="182"/>
      <c r="C287" s="183"/>
      <c r="D287" s="103" t="s">
        <v>244</v>
      </c>
      <c r="E287" s="102">
        <v>2400</v>
      </c>
      <c r="F287" s="102">
        <v>28500</v>
      </c>
      <c r="G287" s="102">
        <v>30000</v>
      </c>
      <c r="H287" s="101">
        <v>30000</v>
      </c>
      <c r="I287" s="101">
        <v>30000</v>
      </c>
    </row>
    <row r="288" spans="1:9" ht="15" customHeight="1">
      <c r="A288" s="196" t="s">
        <v>276</v>
      </c>
      <c r="B288" s="197"/>
      <c r="C288" s="198"/>
      <c r="D288" s="123" t="s">
        <v>277</v>
      </c>
      <c r="E288" s="122">
        <f t="shared" ref="E288:I292" si="50">SUM(E289)</f>
        <v>30000</v>
      </c>
      <c r="F288" s="122">
        <f t="shared" si="50"/>
        <v>35000</v>
      </c>
      <c r="G288" s="122">
        <f t="shared" si="50"/>
        <v>41000</v>
      </c>
      <c r="H288" s="121">
        <f t="shared" si="50"/>
        <v>36200</v>
      </c>
      <c r="I288" s="121">
        <f t="shared" si="50"/>
        <v>36200</v>
      </c>
    </row>
    <row r="289" spans="1:9" ht="15" customHeight="1">
      <c r="A289" s="199" t="s">
        <v>278</v>
      </c>
      <c r="B289" s="200"/>
      <c r="C289" s="201"/>
      <c r="D289" s="120" t="s">
        <v>279</v>
      </c>
      <c r="E289" s="119">
        <f t="shared" si="50"/>
        <v>30000</v>
      </c>
      <c r="F289" s="119">
        <f t="shared" si="50"/>
        <v>35000</v>
      </c>
      <c r="G289" s="119">
        <f t="shared" si="50"/>
        <v>41000</v>
      </c>
      <c r="H289" s="118">
        <f t="shared" si="50"/>
        <v>36200</v>
      </c>
      <c r="I289" s="118">
        <f t="shared" si="50"/>
        <v>36200</v>
      </c>
    </row>
    <row r="290" spans="1:9" ht="39.75" customHeight="1">
      <c r="A290" s="187" t="s">
        <v>153</v>
      </c>
      <c r="B290" s="188"/>
      <c r="C290" s="189"/>
      <c r="D290" s="115" t="s">
        <v>280</v>
      </c>
      <c r="E290" s="114">
        <f t="shared" si="50"/>
        <v>30000</v>
      </c>
      <c r="F290" s="114">
        <f t="shared" si="50"/>
        <v>35000</v>
      </c>
      <c r="G290" s="114">
        <f t="shared" si="50"/>
        <v>41000</v>
      </c>
      <c r="H290" s="113">
        <f t="shared" si="50"/>
        <v>36200</v>
      </c>
      <c r="I290" s="113">
        <f t="shared" si="50"/>
        <v>36200</v>
      </c>
    </row>
    <row r="291" spans="1:9" ht="15" customHeight="1">
      <c r="A291" s="190" t="s">
        <v>154</v>
      </c>
      <c r="B291" s="191"/>
      <c r="C291" s="192"/>
      <c r="D291" s="112" t="s">
        <v>164</v>
      </c>
      <c r="E291" s="111">
        <f t="shared" si="50"/>
        <v>30000</v>
      </c>
      <c r="F291" s="111">
        <f t="shared" si="50"/>
        <v>35000</v>
      </c>
      <c r="G291" s="111">
        <f t="shared" si="50"/>
        <v>41000</v>
      </c>
      <c r="H291" s="110">
        <f t="shared" si="50"/>
        <v>36200</v>
      </c>
      <c r="I291" s="110">
        <f t="shared" si="50"/>
        <v>36200</v>
      </c>
    </row>
    <row r="292" spans="1:9" ht="15" customHeight="1">
      <c r="A292" s="184" t="s">
        <v>155</v>
      </c>
      <c r="B292" s="185"/>
      <c r="C292" s="186"/>
      <c r="D292" s="109" t="s">
        <v>156</v>
      </c>
      <c r="E292" s="108">
        <f t="shared" si="50"/>
        <v>30000</v>
      </c>
      <c r="F292" s="108">
        <f t="shared" si="50"/>
        <v>35000</v>
      </c>
      <c r="G292" s="108">
        <f t="shared" si="50"/>
        <v>41000</v>
      </c>
      <c r="H292" s="107">
        <f t="shared" si="50"/>
        <v>36200</v>
      </c>
      <c r="I292" s="107">
        <f t="shared" si="50"/>
        <v>36200</v>
      </c>
    </row>
    <row r="293" spans="1:9">
      <c r="A293" s="178">
        <v>3</v>
      </c>
      <c r="B293" s="179"/>
      <c r="C293" s="180"/>
      <c r="D293" s="103" t="s">
        <v>23</v>
      </c>
      <c r="E293" s="108">
        <f>SUM(E294:E295)</f>
        <v>30000</v>
      </c>
      <c r="F293" s="108">
        <f>SUM(F294:F295)</f>
        <v>35000</v>
      </c>
      <c r="G293" s="108">
        <f>SUM(G294:G295)</f>
        <v>41000</v>
      </c>
      <c r="H293" s="107">
        <f>SUM(H294:H295)</f>
        <v>36200</v>
      </c>
      <c r="I293" s="107">
        <f>SUM(I294:I295)</f>
        <v>36200</v>
      </c>
    </row>
    <row r="294" spans="1:9">
      <c r="A294" s="181">
        <v>31</v>
      </c>
      <c r="B294" s="182"/>
      <c r="C294" s="183"/>
      <c r="D294" s="103" t="s">
        <v>24</v>
      </c>
      <c r="E294" s="102">
        <v>22000</v>
      </c>
      <c r="F294" s="102">
        <v>26000</v>
      </c>
      <c r="G294" s="102">
        <v>32000</v>
      </c>
      <c r="H294" s="117">
        <v>27000</v>
      </c>
      <c r="I294" s="117">
        <v>27000</v>
      </c>
    </row>
    <row r="295" spans="1:9">
      <c r="A295" s="181">
        <v>32</v>
      </c>
      <c r="B295" s="182"/>
      <c r="C295" s="183"/>
      <c r="D295" s="103" t="s">
        <v>41</v>
      </c>
      <c r="E295" s="102">
        <v>8000</v>
      </c>
      <c r="F295" s="102">
        <v>9000</v>
      </c>
      <c r="G295" s="102">
        <v>9000</v>
      </c>
      <c r="H295" s="101">
        <v>9200</v>
      </c>
      <c r="I295" s="101">
        <v>9200</v>
      </c>
    </row>
    <row r="296" spans="1:9" ht="15" customHeight="1">
      <c r="A296" s="196" t="s">
        <v>281</v>
      </c>
      <c r="B296" s="197"/>
      <c r="C296" s="198"/>
      <c r="D296" s="123" t="s">
        <v>301</v>
      </c>
      <c r="E296" s="122">
        <f>SUM(E297)</f>
        <v>49240</v>
      </c>
      <c r="F296" s="122">
        <f>SUM(F297)</f>
        <v>50890</v>
      </c>
      <c r="G296" s="122">
        <f>SUM(G297)</f>
        <v>49060</v>
      </c>
      <c r="H296" s="121">
        <f>SUM(H297)</f>
        <v>38120</v>
      </c>
      <c r="I296" s="121">
        <f>SUM(I297)</f>
        <v>38120</v>
      </c>
    </row>
    <row r="297" spans="1:9" ht="23.25" customHeight="1">
      <c r="A297" s="199" t="s">
        <v>290</v>
      </c>
      <c r="B297" s="200"/>
      <c r="C297" s="201"/>
      <c r="D297" s="120" t="s">
        <v>282</v>
      </c>
      <c r="E297" s="119">
        <f>SUM(E298+E316+E321+E326+E338+E343)</f>
        <v>49240</v>
      </c>
      <c r="F297" s="119">
        <f>SUM(F298+F316+F321+F326+F338+F343)</f>
        <v>50890</v>
      </c>
      <c r="G297" s="119">
        <f>SUM(G298+G316+G321+G326+G338+G343)</f>
        <v>49060</v>
      </c>
      <c r="H297" s="118">
        <f>SUM(H298+H316+H321+H326+H338+H343)</f>
        <v>38120</v>
      </c>
      <c r="I297" s="118">
        <f>SUM(I298+I316+I321+I326+I338+I343)</f>
        <v>38120</v>
      </c>
    </row>
    <row r="298" spans="1:9" ht="25.5">
      <c r="A298" s="187" t="s">
        <v>153</v>
      </c>
      <c r="B298" s="188"/>
      <c r="C298" s="189"/>
      <c r="D298" s="115" t="s">
        <v>283</v>
      </c>
      <c r="E298" s="114">
        <f>SUM(E299+E303+E307+E311)</f>
        <v>16374</v>
      </c>
      <c r="F298" s="114">
        <f>SUM(F299+F303+F307+F311)</f>
        <v>22300</v>
      </c>
      <c r="G298" s="114">
        <f>SUM(G299+G303+G307+G311)</f>
        <v>26000</v>
      </c>
      <c r="H298" s="113">
        <f>SUM(H299+H303+H307+H311)</f>
        <v>18900</v>
      </c>
      <c r="I298" s="113">
        <f>SUM(I299+I303+I307+I311)</f>
        <v>18900</v>
      </c>
    </row>
    <row r="299" spans="1:9" ht="15" customHeight="1">
      <c r="A299" s="190" t="s">
        <v>154</v>
      </c>
      <c r="B299" s="191"/>
      <c r="C299" s="192"/>
      <c r="D299" s="112" t="s">
        <v>284</v>
      </c>
      <c r="E299" s="111">
        <f t="shared" ref="E299:I301" si="51">SUM(E300)</f>
        <v>8300</v>
      </c>
      <c r="F299" s="111">
        <f t="shared" si="51"/>
        <v>8300</v>
      </c>
      <c r="G299" s="111">
        <f t="shared" si="51"/>
        <v>8300</v>
      </c>
      <c r="H299" s="110">
        <f t="shared" si="51"/>
        <v>8500</v>
      </c>
      <c r="I299" s="110">
        <f t="shared" si="51"/>
        <v>8500</v>
      </c>
    </row>
    <row r="300" spans="1:9" ht="15" customHeight="1">
      <c r="A300" s="184" t="s">
        <v>155</v>
      </c>
      <c r="B300" s="185"/>
      <c r="C300" s="186"/>
      <c r="D300" s="109" t="s">
        <v>156</v>
      </c>
      <c r="E300" s="108">
        <f t="shared" si="51"/>
        <v>8300</v>
      </c>
      <c r="F300" s="108">
        <f t="shared" si="51"/>
        <v>8300</v>
      </c>
      <c r="G300" s="108">
        <f t="shared" si="51"/>
        <v>8300</v>
      </c>
      <c r="H300" s="107">
        <f t="shared" si="51"/>
        <v>8500</v>
      </c>
      <c r="I300" s="107">
        <f t="shared" si="51"/>
        <v>8500</v>
      </c>
    </row>
    <row r="301" spans="1:9">
      <c r="A301" s="178">
        <v>3</v>
      </c>
      <c r="B301" s="179"/>
      <c r="C301" s="180"/>
      <c r="D301" s="103" t="s">
        <v>23</v>
      </c>
      <c r="E301" s="108">
        <f t="shared" si="51"/>
        <v>8300</v>
      </c>
      <c r="F301" s="108">
        <f t="shared" si="51"/>
        <v>8300</v>
      </c>
      <c r="G301" s="108">
        <f t="shared" si="51"/>
        <v>8300</v>
      </c>
      <c r="H301" s="107">
        <f t="shared" si="51"/>
        <v>8500</v>
      </c>
      <c r="I301" s="107">
        <f t="shared" si="51"/>
        <v>8500</v>
      </c>
    </row>
    <row r="302" spans="1:9" ht="25.5">
      <c r="A302" s="181">
        <v>32</v>
      </c>
      <c r="B302" s="182"/>
      <c r="C302" s="183"/>
      <c r="D302" s="103" t="s">
        <v>285</v>
      </c>
      <c r="E302" s="102">
        <v>8300</v>
      </c>
      <c r="F302" s="102">
        <v>8300</v>
      </c>
      <c r="G302" s="102">
        <v>8300</v>
      </c>
      <c r="H302" s="101">
        <v>8500</v>
      </c>
      <c r="I302" s="101">
        <v>8500</v>
      </c>
    </row>
    <row r="303" spans="1:9" ht="15" customHeight="1">
      <c r="A303" s="190" t="s">
        <v>172</v>
      </c>
      <c r="B303" s="191"/>
      <c r="C303" s="192"/>
      <c r="D303" s="112" t="s">
        <v>286</v>
      </c>
      <c r="E303" s="111">
        <f t="shared" ref="E303:I305" si="52">SUM(E304)</f>
        <v>2700</v>
      </c>
      <c r="F303" s="111">
        <f t="shared" si="52"/>
        <v>2700</v>
      </c>
      <c r="G303" s="111">
        <f t="shared" si="52"/>
        <v>2700</v>
      </c>
      <c r="H303" s="110">
        <f t="shared" si="52"/>
        <v>2700</v>
      </c>
      <c r="I303" s="110">
        <f t="shared" si="52"/>
        <v>2700</v>
      </c>
    </row>
    <row r="304" spans="1:9" ht="15" customHeight="1">
      <c r="A304" s="184" t="s">
        <v>155</v>
      </c>
      <c r="B304" s="185"/>
      <c r="C304" s="186"/>
      <c r="D304" s="109" t="s">
        <v>156</v>
      </c>
      <c r="E304" s="108">
        <f t="shared" si="52"/>
        <v>2700</v>
      </c>
      <c r="F304" s="108">
        <f t="shared" si="52"/>
        <v>2700</v>
      </c>
      <c r="G304" s="108">
        <f t="shared" si="52"/>
        <v>2700</v>
      </c>
      <c r="H304" s="107">
        <f t="shared" si="52"/>
        <v>2700</v>
      </c>
      <c r="I304" s="107">
        <f t="shared" si="52"/>
        <v>2700</v>
      </c>
    </row>
    <row r="305" spans="1:9">
      <c r="A305" s="178">
        <v>3</v>
      </c>
      <c r="B305" s="179"/>
      <c r="C305" s="180"/>
      <c r="D305" s="103" t="s">
        <v>23</v>
      </c>
      <c r="E305" s="108">
        <f t="shared" si="52"/>
        <v>2700</v>
      </c>
      <c r="F305" s="108">
        <f t="shared" si="52"/>
        <v>2700</v>
      </c>
      <c r="G305" s="108">
        <f t="shared" si="52"/>
        <v>2700</v>
      </c>
      <c r="H305" s="107">
        <f t="shared" si="52"/>
        <v>2700</v>
      </c>
      <c r="I305" s="107">
        <f t="shared" si="52"/>
        <v>2700</v>
      </c>
    </row>
    <row r="306" spans="1:9">
      <c r="A306" s="181">
        <v>38</v>
      </c>
      <c r="B306" s="182"/>
      <c r="C306" s="183"/>
      <c r="D306" s="103" t="s">
        <v>41</v>
      </c>
      <c r="E306" s="102">
        <v>2700</v>
      </c>
      <c r="F306" s="102">
        <v>2700</v>
      </c>
      <c r="G306" s="102">
        <v>2700</v>
      </c>
      <c r="H306" s="101">
        <v>2700</v>
      </c>
      <c r="I306" s="101">
        <v>2700</v>
      </c>
    </row>
    <row r="307" spans="1:9" ht="15" customHeight="1">
      <c r="A307" s="190" t="s">
        <v>175</v>
      </c>
      <c r="B307" s="191"/>
      <c r="C307" s="192"/>
      <c r="D307" s="112" t="s">
        <v>287</v>
      </c>
      <c r="E307" s="111">
        <f t="shared" ref="E307:I309" si="53">SUM(E308)</f>
        <v>4000</v>
      </c>
      <c r="F307" s="111">
        <f t="shared" si="53"/>
        <v>5300</v>
      </c>
      <c r="G307" s="111">
        <f t="shared" si="53"/>
        <v>8000</v>
      </c>
      <c r="H307" s="110">
        <f t="shared" si="53"/>
        <v>4500</v>
      </c>
      <c r="I307" s="110">
        <f t="shared" si="53"/>
        <v>4500</v>
      </c>
    </row>
    <row r="308" spans="1:9" ht="15" customHeight="1">
      <c r="A308" s="184" t="s">
        <v>155</v>
      </c>
      <c r="B308" s="185"/>
      <c r="C308" s="186"/>
      <c r="D308" s="109" t="s">
        <v>156</v>
      </c>
      <c r="E308" s="108">
        <f t="shared" si="53"/>
        <v>4000</v>
      </c>
      <c r="F308" s="108">
        <f t="shared" si="53"/>
        <v>5300</v>
      </c>
      <c r="G308" s="108">
        <f t="shared" si="53"/>
        <v>8000</v>
      </c>
      <c r="H308" s="107">
        <f t="shared" si="53"/>
        <v>4500</v>
      </c>
      <c r="I308" s="107">
        <f t="shared" si="53"/>
        <v>4500</v>
      </c>
    </row>
    <row r="309" spans="1:9">
      <c r="A309" s="178">
        <v>3</v>
      </c>
      <c r="B309" s="179"/>
      <c r="C309" s="180"/>
      <c r="D309" s="103" t="s">
        <v>23</v>
      </c>
      <c r="E309" s="108">
        <f t="shared" si="53"/>
        <v>4000</v>
      </c>
      <c r="F309" s="108">
        <f t="shared" si="53"/>
        <v>5300</v>
      </c>
      <c r="G309" s="108">
        <f t="shared" si="53"/>
        <v>8000</v>
      </c>
      <c r="H309" s="107">
        <f t="shared" si="53"/>
        <v>4500</v>
      </c>
      <c r="I309" s="107">
        <f t="shared" si="53"/>
        <v>4500</v>
      </c>
    </row>
    <row r="310" spans="1:9">
      <c r="A310" s="181">
        <v>32</v>
      </c>
      <c r="B310" s="182"/>
      <c r="C310" s="183"/>
      <c r="D310" s="103" t="s">
        <v>41</v>
      </c>
      <c r="E310" s="102">
        <v>4000</v>
      </c>
      <c r="F310" s="102">
        <v>5300</v>
      </c>
      <c r="G310" s="102">
        <v>8000</v>
      </c>
      <c r="H310" s="101">
        <v>4500</v>
      </c>
      <c r="I310" s="101">
        <v>4500</v>
      </c>
    </row>
    <row r="311" spans="1:9" ht="15" customHeight="1">
      <c r="A311" s="190" t="s">
        <v>251</v>
      </c>
      <c r="B311" s="191"/>
      <c r="C311" s="192"/>
      <c r="D311" s="112" t="s">
        <v>288</v>
      </c>
      <c r="E311" s="111">
        <f t="shared" ref="E311:I312" si="54">SUM(E312)</f>
        <v>1374</v>
      </c>
      <c r="F311" s="111">
        <f t="shared" si="54"/>
        <v>6000</v>
      </c>
      <c r="G311" s="111">
        <f t="shared" si="54"/>
        <v>7000</v>
      </c>
      <c r="H311" s="110">
        <f t="shared" si="54"/>
        <v>3200</v>
      </c>
      <c r="I311" s="110">
        <f t="shared" si="54"/>
        <v>3200</v>
      </c>
    </row>
    <row r="312" spans="1:9" ht="15" customHeight="1">
      <c r="A312" s="184" t="s">
        <v>155</v>
      </c>
      <c r="B312" s="185"/>
      <c r="C312" s="186"/>
      <c r="D312" s="109" t="s">
        <v>156</v>
      </c>
      <c r="E312" s="108">
        <f t="shared" si="54"/>
        <v>1374</v>
      </c>
      <c r="F312" s="108">
        <f t="shared" si="54"/>
        <v>6000</v>
      </c>
      <c r="G312" s="108">
        <f t="shared" si="54"/>
        <v>7000</v>
      </c>
      <c r="H312" s="107">
        <f t="shared" si="54"/>
        <v>3200</v>
      </c>
      <c r="I312" s="107">
        <f t="shared" si="54"/>
        <v>3200</v>
      </c>
    </row>
    <row r="313" spans="1:9">
      <c r="A313" s="178">
        <v>3</v>
      </c>
      <c r="B313" s="179"/>
      <c r="C313" s="180"/>
      <c r="D313" s="103" t="s">
        <v>23</v>
      </c>
      <c r="E313" s="108">
        <v>1374</v>
      </c>
      <c r="F313" s="108">
        <f>SUM(F314:F315)</f>
        <v>6000</v>
      </c>
      <c r="G313" s="108">
        <f>SUM(G314:G315)</f>
        <v>7000</v>
      </c>
      <c r="H313" s="107">
        <f>SUM(H314:H315)</f>
        <v>3200</v>
      </c>
      <c r="I313" s="107">
        <f>SUM(I314:I315)</f>
        <v>3200</v>
      </c>
    </row>
    <row r="314" spans="1:9">
      <c r="A314" s="181">
        <v>32</v>
      </c>
      <c r="B314" s="182"/>
      <c r="C314" s="183"/>
      <c r="D314" s="103" t="s">
        <v>41</v>
      </c>
      <c r="E314" s="102">
        <v>1374</v>
      </c>
      <c r="F314" s="102">
        <v>4000</v>
      </c>
      <c r="G314" s="102">
        <v>4000</v>
      </c>
      <c r="H314" s="101">
        <v>1200</v>
      </c>
      <c r="I314" s="101">
        <v>1200</v>
      </c>
    </row>
    <row r="315" spans="1:9" ht="24" customHeight="1">
      <c r="A315" s="181">
        <v>38</v>
      </c>
      <c r="B315" s="182"/>
      <c r="C315" s="183"/>
      <c r="D315" s="103" t="s">
        <v>289</v>
      </c>
      <c r="E315" s="102">
        <v>2000</v>
      </c>
      <c r="F315" s="102">
        <v>2000</v>
      </c>
      <c r="G315" s="102">
        <v>3000</v>
      </c>
      <c r="H315" s="117">
        <v>2000</v>
      </c>
      <c r="I315" s="117">
        <v>2000</v>
      </c>
    </row>
    <row r="316" spans="1:9" ht="24" customHeight="1">
      <c r="A316" s="187" t="s">
        <v>170</v>
      </c>
      <c r="B316" s="188"/>
      <c r="C316" s="189"/>
      <c r="D316" s="115" t="s">
        <v>291</v>
      </c>
      <c r="E316" s="114">
        <f t="shared" ref="E316:I319" si="55">SUM(E317)</f>
        <v>5500</v>
      </c>
      <c r="F316" s="114">
        <f t="shared" si="55"/>
        <v>2500</v>
      </c>
      <c r="G316" s="114">
        <f t="shared" si="55"/>
        <v>4500</v>
      </c>
      <c r="H316" s="113">
        <f t="shared" si="55"/>
        <v>5000</v>
      </c>
      <c r="I316" s="113">
        <f t="shared" si="55"/>
        <v>5000</v>
      </c>
    </row>
    <row r="317" spans="1:9" ht="24" customHeight="1">
      <c r="A317" s="190" t="s">
        <v>154</v>
      </c>
      <c r="B317" s="191"/>
      <c r="C317" s="192"/>
      <c r="D317" s="112" t="s">
        <v>292</v>
      </c>
      <c r="E317" s="111">
        <f t="shared" si="55"/>
        <v>5500</v>
      </c>
      <c r="F317" s="111">
        <f t="shared" si="55"/>
        <v>2500</v>
      </c>
      <c r="G317" s="111">
        <f t="shared" si="55"/>
        <v>4500</v>
      </c>
      <c r="H317" s="110">
        <f t="shared" si="55"/>
        <v>5000</v>
      </c>
      <c r="I317" s="110">
        <f t="shared" si="55"/>
        <v>5000</v>
      </c>
    </row>
    <row r="318" spans="1:9" ht="15" customHeight="1">
      <c r="A318" s="184" t="s">
        <v>155</v>
      </c>
      <c r="B318" s="185"/>
      <c r="C318" s="186"/>
      <c r="D318" s="109" t="s">
        <v>156</v>
      </c>
      <c r="E318" s="108">
        <f t="shared" si="55"/>
        <v>5500</v>
      </c>
      <c r="F318" s="108">
        <f t="shared" si="55"/>
        <v>2500</v>
      </c>
      <c r="G318" s="108">
        <f t="shared" si="55"/>
        <v>4500</v>
      </c>
      <c r="H318" s="107">
        <f t="shared" si="55"/>
        <v>5000</v>
      </c>
      <c r="I318" s="107">
        <f t="shared" si="55"/>
        <v>5000</v>
      </c>
    </row>
    <row r="319" spans="1:9" ht="15" customHeight="1">
      <c r="A319" s="178">
        <v>3</v>
      </c>
      <c r="B319" s="179"/>
      <c r="C319" s="180"/>
      <c r="D319" s="103" t="s">
        <v>23</v>
      </c>
      <c r="E319" s="108">
        <f t="shared" si="55"/>
        <v>5500</v>
      </c>
      <c r="F319" s="108">
        <f t="shared" si="55"/>
        <v>2500</v>
      </c>
      <c r="G319" s="108">
        <f t="shared" si="55"/>
        <v>4500</v>
      </c>
      <c r="H319" s="107">
        <f t="shared" si="55"/>
        <v>5000</v>
      </c>
      <c r="I319" s="107">
        <f t="shared" si="55"/>
        <v>5000</v>
      </c>
    </row>
    <row r="320" spans="1:9" ht="24" customHeight="1">
      <c r="A320" s="181">
        <v>38</v>
      </c>
      <c r="B320" s="182"/>
      <c r="C320" s="183"/>
      <c r="D320" s="103" t="s">
        <v>293</v>
      </c>
      <c r="E320" s="102">
        <v>5500</v>
      </c>
      <c r="F320" s="102">
        <v>2500</v>
      </c>
      <c r="G320" s="102">
        <v>4500</v>
      </c>
      <c r="H320" s="101">
        <v>5000</v>
      </c>
      <c r="I320" s="101">
        <v>5000</v>
      </c>
    </row>
    <row r="321" spans="1:9" ht="24" customHeight="1">
      <c r="A321" s="187" t="s">
        <v>191</v>
      </c>
      <c r="B321" s="188"/>
      <c r="C321" s="189"/>
      <c r="D321" s="115" t="s">
        <v>294</v>
      </c>
      <c r="E321" s="114">
        <f t="shared" ref="E321:I324" si="56">SUM(E322)</f>
        <v>5731</v>
      </c>
      <c r="F321" s="114">
        <f t="shared" si="56"/>
        <v>2655</v>
      </c>
      <c r="G321" s="114">
        <f t="shared" si="56"/>
        <v>1330</v>
      </c>
      <c r="H321" s="113">
        <f t="shared" si="56"/>
        <v>2700</v>
      </c>
      <c r="I321" s="113">
        <f t="shared" si="56"/>
        <v>2700</v>
      </c>
    </row>
    <row r="322" spans="1:9" ht="24" customHeight="1">
      <c r="A322" s="190" t="s">
        <v>154</v>
      </c>
      <c r="B322" s="191"/>
      <c r="C322" s="192"/>
      <c r="D322" s="112" t="s">
        <v>295</v>
      </c>
      <c r="E322" s="111">
        <f t="shared" si="56"/>
        <v>5731</v>
      </c>
      <c r="F322" s="111">
        <f t="shared" si="56"/>
        <v>2655</v>
      </c>
      <c r="G322" s="111">
        <f t="shared" si="56"/>
        <v>1330</v>
      </c>
      <c r="H322" s="110">
        <f t="shared" si="56"/>
        <v>2700</v>
      </c>
      <c r="I322" s="110">
        <f t="shared" si="56"/>
        <v>2700</v>
      </c>
    </row>
    <row r="323" spans="1:9" ht="15" customHeight="1">
      <c r="A323" s="184" t="s">
        <v>155</v>
      </c>
      <c r="B323" s="185"/>
      <c r="C323" s="186"/>
      <c r="D323" s="109" t="s">
        <v>156</v>
      </c>
      <c r="E323" s="108">
        <f t="shared" si="56"/>
        <v>5731</v>
      </c>
      <c r="F323" s="108">
        <f t="shared" si="56"/>
        <v>2655</v>
      </c>
      <c r="G323" s="108">
        <f t="shared" si="56"/>
        <v>1330</v>
      </c>
      <c r="H323" s="107">
        <f t="shared" si="56"/>
        <v>2700</v>
      </c>
      <c r="I323" s="107">
        <f t="shared" si="56"/>
        <v>2700</v>
      </c>
    </row>
    <row r="324" spans="1:9" ht="15" customHeight="1">
      <c r="A324" s="178">
        <v>3</v>
      </c>
      <c r="B324" s="179"/>
      <c r="C324" s="180"/>
      <c r="D324" s="103" t="s">
        <v>23</v>
      </c>
      <c r="E324" s="108">
        <f t="shared" si="56"/>
        <v>5731</v>
      </c>
      <c r="F324" s="108">
        <f t="shared" si="56"/>
        <v>2655</v>
      </c>
      <c r="G324" s="108">
        <f t="shared" si="56"/>
        <v>1330</v>
      </c>
      <c r="H324" s="107">
        <f t="shared" si="56"/>
        <v>2700</v>
      </c>
      <c r="I324" s="107">
        <f t="shared" si="56"/>
        <v>2700</v>
      </c>
    </row>
    <row r="325" spans="1:9" ht="15" customHeight="1">
      <c r="A325" s="181">
        <v>32</v>
      </c>
      <c r="B325" s="182"/>
      <c r="C325" s="183"/>
      <c r="D325" s="103" t="s">
        <v>41</v>
      </c>
      <c r="E325" s="102">
        <v>5731</v>
      </c>
      <c r="F325" s="102">
        <v>2655</v>
      </c>
      <c r="G325" s="102">
        <v>1330</v>
      </c>
      <c r="H325" s="101">
        <v>2700</v>
      </c>
      <c r="I325" s="101">
        <v>2700</v>
      </c>
    </row>
    <row r="326" spans="1:9" ht="25.5" customHeight="1">
      <c r="A326" s="187" t="s">
        <v>195</v>
      </c>
      <c r="B326" s="188"/>
      <c r="C326" s="189"/>
      <c r="D326" s="115" t="s">
        <v>296</v>
      </c>
      <c r="E326" s="114">
        <f>SUM(E327)</f>
        <v>12135</v>
      </c>
      <c r="F326" s="114">
        <f>SUM(F327)</f>
        <v>10635</v>
      </c>
      <c r="G326" s="114">
        <f>SUM(G327)</f>
        <v>5730</v>
      </c>
      <c r="H326" s="113">
        <f>SUM(H327)</f>
        <v>3620</v>
      </c>
      <c r="I326" s="113">
        <f>SUM(I327)</f>
        <v>3620</v>
      </c>
    </row>
    <row r="327" spans="1:9" ht="29.25" customHeight="1">
      <c r="A327" s="190" t="s">
        <v>154</v>
      </c>
      <c r="B327" s="191"/>
      <c r="C327" s="192"/>
      <c r="D327" s="112" t="s">
        <v>297</v>
      </c>
      <c r="E327" s="111">
        <f>SUM(E328)+E335</f>
        <v>12135</v>
      </c>
      <c r="F327" s="111">
        <f>SUM(F328)+F335</f>
        <v>10635</v>
      </c>
      <c r="G327" s="111">
        <f>SUM(G328)+G335</f>
        <v>5730</v>
      </c>
      <c r="H327" s="110">
        <f>SUM(H328)+H335</f>
        <v>3620</v>
      </c>
      <c r="I327" s="110">
        <f>SUM(I328)+I335</f>
        <v>3620</v>
      </c>
    </row>
    <row r="328" spans="1:9" ht="15" customHeight="1">
      <c r="A328" s="184" t="s">
        <v>155</v>
      </c>
      <c r="B328" s="185"/>
      <c r="C328" s="186"/>
      <c r="D328" s="109" t="s">
        <v>156</v>
      </c>
      <c r="E328" s="108">
        <f>SUM(E329)</f>
        <v>3065</v>
      </c>
      <c r="F328" s="108">
        <f>SUM(F329)</f>
        <v>4060</v>
      </c>
      <c r="G328" s="108">
        <f>SUM(G329)</f>
        <v>5730</v>
      </c>
      <c r="H328" s="107">
        <f>SUM(H329)</f>
        <v>3620</v>
      </c>
      <c r="I328" s="107">
        <f>SUM(I329)</f>
        <v>3620</v>
      </c>
    </row>
    <row r="329" spans="1:9">
      <c r="A329" s="178">
        <v>3</v>
      </c>
      <c r="B329" s="179"/>
      <c r="C329" s="180"/>
      <c r="D329" s="103" t="s">
        <v>23</v>
      </c>
      <c r="E329" s="108">
        <f>SUM(E330:E334)</f>
        <v>3065</v>
      </c>
      <c r="F329" s="108">
        <f>SUM(F330:F334)</f>
        <v>4060</v>
      </c>
      <c r="G329" s="108">
        <f>SUM(G330:G334)</f>
        <v>5730</v>
      </c>
      <c r="H329" s="107">
        <f>SUM(H330:H334)</f>
        <v>3620</v>
      </c>
      <c r="I329" s="107">
        <f>SUM(I330:I334)</f>
        <v>3620</v>
      </c>
    </row>
    <row r="330" spans="1:9">
      <c r="A330" s="181">
        <v>31</v>
      </c>
      <c r="B330" s="182"/>
      <c r="C330" s="183"/>
      <c r="D330" s="103" t="s">
        <v>24</v>
      </c>
      <c r="E330" s="108">
        <v>765</v>
      </c>
      <c r="F330" s="108">
        <v>800</v>
      </c>
      <c r="G330" s="108">
        <v>800</v>
      </c>
      <c r="H330" s="107">
        <v>1700</v>
      </c>
      <c r="I330" s="107">
        <v>1700</v>
      </c>
    </row>
    <row r="331" spans="1:9">
      <c r="A331" s="181">
        <v>32</v>
      </c>
      <c r="B331" s="182"/>
      <c r="C331" s="183"/>
      <c r="D331" s="103" t="s">
        <v>41</v>
      </c>
      <c r="E331" s="108">
        <v>200</v>
      </c>
      <c r="F331" s="108">
        <v>1050</v>
      </c>
      <c r="G331" s="108">
        <v>1280</v>
      </c>
      <c r="H331" s="107">
        <v>1100</v>
      </c>
      <c r="I331" s="107">
        <v>1100</v>
      </c>
    </row>
    <row r="332" spans="1:9">
      <c r="A332" s="106"/>
      <c r="B332" s="105"/>
      <c r="C332" s="104">
        <v>34</v>
      </c>
      <c r="D332" s="103" t="s">
        <v>97</v>
      </c>
      <c r="E332" s="108">
        <v>200</v>
      </c>
      <c r="F332" s="108">
        <v>110</v>
      </c>
      <c r="G332" s="108">
        <v>150</v>
      </c>
      <c r="H332" s="107">
        <v>120</v>
      </c>
      <c r="I332" s="107">
        <v>120</v>
      </c>
    </row>
    <row r="333" spans="1:9">
      <c r="A333" s="106"/>
      <c r="B333" s="105"/>
      <c r="C333" s="104">
        <v>37</v>
      </c>
      <c r="D333" s="103" t="s">
        <v>100</v>
      </c>
      <c r="E333" s="108">
        <v>500</v>
      </c>
      <c r="F333" s="108">
        <v>600</v>
      </c>
      <c r="G333" s="108">
        <v>500</v>
      </c>
      <c r="H333" s="107">
        <v>700</v>
      </c>
      <c r="I333" s="107">
        <v>700</v>
      </c>
    </row>
    <row r="334" spans="1:9">
      <c r="A334" s="181">
        <v>38</v>
      </c>
      <c r="B334" s="182"/>
      <c r="C334" s="183"/>
      <c r="D334" s="103" t="s">
        <v>101</v>
      </c>
      <c r="E334" s="108">
        <v>1400</v>
      </c>
      <c r="F334" s="108">
        <v>1500</v>
      </c>
      <c r="G334" s="108">
        <v>3000</v>
      </c>
      <c r="H334" s="107"/>
      <c r="I334" s="107"/>
    </row>
    <row r="335" spans="1:9" ht="26.25" customHeight="1">
      <c r="A335" s="184" t="s">
        <v>159</v>
      </c>
      <c r="B335" s="185"/>
      <c r="C335" s="186"/>
      <c r="D335" s="109" t="s">
        <v>160</v>
      </c>
      <c r="E335" s="108">
        <f t="shared" ref="E335:I336" si="57">SUM(E336)</f>
        <v>9070</v>
      </c>
      <c r="F335" s="108">
        <f t="shared" si="57"/>
        <v>6575</v>
      </c>
      <c r="G335" s="108">
        <f t="shared" si="57"/>
        <v>0</v>
      </c>
      <c r="H335" s="107">
        <f t="shared" si="57"/>
        <v>0</v>
      </c>
      <c r="I335" s="107">
        <f t="shared" si="57"/>
        <v>0</v>
      </c>
    </row>
    <row r="336" spans="1:9">
      <c r="A336" s="178">
        <v>4</v>
      </c>
      <c r="B336" s="179"/>
      <c r="C336" s="180"/>
      <c r="D336" s="103" t="s">
        <v>314</v>
      </c>
      <c r="E336" s="108">
        <f t="shared" si="57"/>
        <v>9070</v>
      </c>
      <c r="F336" s="108">
        <f t="shared" si="57"/>
        <v>6575</v>
      </c>
      <c r="G336" s="108">
        <f t="shared" si="57"/>
        <v>0</v>
      </c>
      <c r="H336" s="107">
        <f t="shared" si="57"/>
        <v>0</v>
      </c>
      <c r="I336" s="107">
        <f t="shared" si="57"/>
        <v>0</v>
      </c>
    </row>
    <row r="337" spans="1:9" ht="28.5" customHeight="1">
      <c r="A337" s="181">
        <v>42</v>
      </c>
      <c r="B337" s="182"/>
      <c r="C337" s="183"/>
      <c r="D337" s="103" t="s">
        <v>313</v>
      </c>
      <c r="E337" s="116">
        <v>9070</v>
      </c>
      <c r="F337" s="108">
        <v>6575</v>
      </c>
      <c r="G337" s="108">
        <v>0</v>
      </c>
      <c r="H337" s="107"/>
      <c r="I337" s="107"/>
    </row>
    <row r="338" spans="1:9" ht="25.5" customHeight="1">
      <c r="A338" s="187" t="s">
        <v>298</v>
      </c>
      <c r="B338" s="188"/>
      <c r="C338" s="189"/>
      <c r="D338" s="115" t="s">
        <v>308</v>
      </c>
      <c r="E338" s="114">
        <f t="shared" ref="E338:I341" si="58">SUM(E339)</f>
        <v>4500</v>
      </c>
      <c r="F338" s="114">
        <f t="shared" si="58"/>
        <v>6500</v>
      </c>
      <c r="G338" s="114">
        <f t="shared" si="58"/>
        <v>6500</v>
      </c>
      <c r="H338" s="113">
        <f t="shared" si="58"/>
        <v>6600</v>
      </c>
      <c r="I338" s="113">
        <f t="shared" si="58"/>
        <v>6600</v>
      </c>
    </row>
    <row r="339" spans="1:9" ht="38.25">
      <c r="A339" s="190" t="s">
        <v>154</v>
      </c>
      <c r="B339" s="191"/>
      <c r="C339" s="192"/>
      <c r="D339" s="112" t="s">
        <v>299</v>
      </c>
      <c r="E339" s="111">
        <f t="shared" si="58"/>
        <v>4500</v>
      </c>
      <c r="F339" s="111">
        <f t="shared" si="58"/>
        <v>6500</v>
      </c>
      <c r="G339" s="111">
        <f t="shared" si="58"/>
        <v>6500</v>
      </c>
      <c r="H339" s="110">
        <f t="shared" si="58"/>
        <v>6600</v>
      </c>
      <c r="I339" s="110">
        <f t="shared" si="58"/>
        <v>6600</v>
      </c>
    </row>
    <row r="340" spans="1:9" ht="15" customHeight="1">
      <c r="A340" s="184" t="s">
        <v>155</v>
      </c>
      <c r="B340" s="185"/>
      <c r="C340" s="186"/>
      <c r="D340" s="109" t="s">
        <v>156</v>
      </c>
      <c r="E340" s="108">
        <f t="shared" si="58"/>
        <v>4500</v>
      </c>
      <c r="F340" s="108">
        <f t="shared" si="58"/>
        <v>6500</v>
      </c>
      <c r="G340" s="108">
        <f t="shared" si="58"/>
        <v>6500</v>
      </c>
      <c r="H340" s="107">
        <f t="shared" si="58"/>
        <v>6600</v>
      </c>
      <c r="I340" s="107">
        <f t="shared" si="58"/>
        <v>6600</v>
      </c>
    </row>
    <row r="341" spans="1:9">
      <c r="A341" s="178">
        <v>3</v>
      </c>
      <c r="B341" s="179"/>
      <c r="C341" s="180"/>
      <c r="D341" s="103" t="s">
        <v>23</v>
      </c>
      <c r="E341" s="108">
        <f t="shared" si="58"/>
        <v>4500</v>
      </c>
      <c r="F341" s="108">
        <f t="shared" si="58"/>
        <v>6500</v>
      </c>
      <c r="G341" s="108">
        <f t="shared" si="58"/>
        <v>6500</v>
      </c>
      <c r="H341" s="107">
        <f t="shared" si="58"/>
        <v>6600</v>
      </c>
      <c r="I341" s="107">
        <f t="shared" si="58"/>
        <v>6600</v>
      </c>
    </row>
    <row r="342" spans="1:9" ht="15.75" customHeight="1">
      <c r="A342" s="181">
        <v>32</v>
      </c>
      <c r="B342" s="182"/>
      <c r="C342" s="183"/>
      <c r="D342" s="103" t="s">
        <v>41</v>
      </c>
      <c r="E342" s="108">
        <v>4500</v>
      </c>
      <c r="F342" s="108">
        <v>6500</v>
      </c>
      <c r="G342" s="108">
        <v>6500</v>
      </c>
      <c r="H342" s="107">
        <v>6600</v>
      </c>
      <c r="I342" s="107">
        <v>6600</v>
      </c>
    </row>
    <row r="343" spans="1:9" ht="25.5" customHeight="1">
      <c r="A343" s="187" t="s">
        <v>307</v>
      </c>
      <c r="B343" s="188"/>
      <c r="C343" s="189"/>
      <c r="D343" s="115" t="s">
        <v>262</v>
      </c>
      <c r="E343" s="114">
        <f>SUM(E344)</f>
        <v>5000</v>
      </c>
      <c r="F343" s="114">
        <f>SUM(F344)</f>
        <v>6300</v>
      </c>
      <c r="G343" s="114">
        <f>SUM(G344)</f>
        <v>5000</v>
      </c>
      <c r="H343" s="113">
        <f>SUM(H344)</f>
        <v>1300</v>
      </c>
      <c r="I343" s="113">
        <f>SUM(I344)</f>
        <v>1300</v>
      </c>
    </row>
    <row r="344" spans="1:9" ht="25.5" customHeight="1">
      <c r="A344" s="190" t="s">
        <v>161</v>
      </c>
      <c r="B344" s="191"/>
      <c r="C344" s="192"/>
      <c r="D344" s="112" t="s">
        <v>263</v>
      </c>
      <c r="E344" s="111">
        <f>SUM(E345+E348)</f>
        <v>5000</v>
      </c>
      <c r="F344" s="111">
        <f>SUM(F345+F348)</f>
        <v>6300</v>
      </c>
      <c r="G344" s="111">
        <f>SUM(G345+G348)</f>
        <v>5000</v>
      </c>
      <c r="H344" s="110">
        <f>SUM(H345+H348)</f>
        <v>1300</v>
      </c>
      <c r="I344" s="110">
        <f>SUM(I345+I348)</f>
        <v>1300</v>
      </c>
    </row>
    <row r="345" spans="1:9" ht="24.75" customHeight="1">
      <c r="A345" s="184" t="s">
        <v>268</v>
      </c>
      <c r="B345" s="185"/>
      <c r="C345" s="186"/>
      <c r="D345" s="109" t="s">
        <v>271</v>
      </c>
      <c r="E345" s="108">
        <f t="shared" ref="E345:I346" si="59">SUM(E346)</f>
        <v>5000</v>
      </c>
      <c r="F345" s="108">
        <f t="shared" si="59"/>
        <v>5000</v>
      </c>
      <c r="G345" s="108">
        <f t="shared" si="59"/>
        <v>5000</v>
      </c>
      <c r="H345" s="107">
        <f t="shared" si="59"/>
        <v>0</v>
      </c>
      <c r="I345" s="107">
        <f t="shared" si="59"/>
        <v>0</v>
      </c>
    </row>
    <row r="346" spans="1:9">
      <c r="A346" s="178">
        <v>4</v>
      </c>
      <c r="B346" s="179"/>
      <c r="C346" s="180"/>
      <c r="D346" s="103" t="s">
        <v>233</v>
      </c>
      <c r="E346" s="108">
        <f t="shared" si="59"/>
        <v>5000</v>
      </c>
      <c r="F346" s="108">
        <f t="shared" si="59"/>
        <v>5000</v>
      </c>
      <c r="G346" s="108">
        <f t="shared" si="59"/>
        <v>5000</v>
      </c>
      <c r="H346" s="107">
        <f t="shared" si="59"/>
        <v>0</v>
      </c>
      <c r="I346" s="107">
        <f t="shared" si="59"/>
        <v>0</v>
      </c>
    </row>
    <row r="347" spans="1:9" ht="25.5">
      <c r="A347" s="181">
        <v>41</v>
      </c>
      <c r="B347" s="182"/>
      <c r="C347" s="183"/>
      <c r="D347" s="103" t="s">
        <v>264</v>
      </c>
      <c r="E347" s="102">
        <v>5000</v>
      </c>
      <c r="F347" s="102">
        <v>5000</v>
      </c>
      <c r="G347" s="102">
        <v>5000</v>
      </c>
      <c r="H347" s="101"/>
      <c r="I347" s="101"/>
    </row>
    <row r="348" spans="1:9" ht="25.5" customHeight="1">
      <c r="A348" s="184" t="s">
        <v>159</v>
      </c>
      <c r="B348" s="185"/>
      <c r="C348" s="186"/>
      <c r="D348" s="109" t="s">
        <v>55</v>
      </c>
      <c r="E348" s="108">
        <f t="shared" ref="E348:I349" si="60">SUM(E349)</f>
        <v>0</v>
      </c>
      <c r="F348" s="108">
        <f t="shared" si="60"/>
        <v>1300</v>
      </c>
      <c r="G348" s="108">
        <f t="shared" si="60"/>
        <v>0</v>
      </c>
      <c r="H348" s="107">
        <f t="shared" si="60"/>
        <v>1300</v>
      </c>
      <c r="I348" s="107">
        <f t="shared" si="60"/>
        <v>1300</v>
      </c>
    </row>
    <row r="349" spans="1:9">
      <c r="A349" s="178">
        <v>4</v>
      </c>
      <c r="B349" s="179"/>
      <c r="C349" s="180"/>
      <c r="D349" s="103" t="s">
        <v>233</v>
      </c>
      <c r="E349" s="108">
        <f t="shared" si="60"/>
        <v>0</v>
      </c>
      <c r="F349" s="108">
        <f t="shared" si="60"/>
        <v>1300</v>
      </c>
      <c r="G349" s="108">
        <f t="shared" si="60"/>
        <v>0</v>
      </c>
      <c r="H349" s="107">
        <f t="shared" si="60"/>
        <v>1300</v>
      </c>
      <c r="I349" s="107">
        <f t="shared" si="60"/>
        <v>1300</v>
      </c>
    </row>
    <row r="350" spans="1:9" ht="25.5">
      <c r="A350" s="181">
        <v>41</v>
      </c>
      <c r="B350" s="182"/>
      <c r="C350" s="183"/>
      <c r="D350" s="103" t="s">
        <v>264</v>
      </c>
      <c r="E350" s="102">
        <v>0</v>
      </c>
      <c r="F350" s="102">
        <v>1300</v>
      </c>
      <c r="G350" s="102"/>
      <c r="H350" s="101">
        <v>1300</v>
      </c>
      <c r="I350" s="101">
        <v>1300</v>
      </c>
    </row>
    <row r="351" spans="1:9">
      <c r="A351" s="100"/>
      <c r="B351" s="100"/>
      <c r="C351" s="100"/>
      <c r="D351" s="99"/>
      <c r="E351" s="98"/>
      <c r="F351" s="98"/>
      <c r="G351" s="98"/>
    </row>
    <row r="352" spans="1:9">
      <c r="A352" s="100"/>
      <c r="B352" s="100"/>
      <c r="C352" s="100"/>
      <c r="D352" s="99"/>
      <c r="E352" s="98"/>
      <c r="F352" s="98"/>
      <c r="G352" s="98"/>
    </row>
    <row r="353" spans="1:9" ht="15.75">
      <c r="A353" s="193" t="s">
        <v>147</v>
      </c>
      <c r="B353" s="193"/>
      <c r="C353" s="193"/>
      <c r="D353" s="193"/>
      <c r="E353" s="193"/>
      <c r="F353" s="193"/>
      <c r="G353" s="193"/>
      <c r="H353" s="193"/>
      <c r="I353" s="96"/>
    </row>
    <row r="354" spans="1:9" ht="15.75">
      <c r="A354" s="193" t="s">
        <v>148</v>
      </c>
      <c r="B354" s="193"/>
      <c r="C354" s="193"/>
      <c r="D354" s="193"/>
      <c r="E354" s="193"/>
      <c r="F354" s="193"/>
      <c r="G354" s="193"/>
      <c r="H354" s="193"/>
      <c r="I354" s="96"/>
    </row>
    <row r="355" spans="1:9">
      <c r="A355" s="194" t="s">
        <v>329</v>
      </c>
      <c r="B355" s="194"/>
      <c r="C355" s="194"/>
      <c r="D355" s="194"/>
      <c r="E355" s="194"/>
      <c r="F355" s="194"/>
      <c r="G355" s="194"/>
      <c r="H355" s="194"/>
      <c r="I355" s="96"/>
    </row>
    <row r="356" spans="1:9">
      <c r="A356" s="195"/>
      <c r="B356" s="195"/>
      <c r="C356" s="195"/>
      <c r="D356" s="195"/>
      <c r="E356" s="195"/>
      <c r="F356" s="195"/>
      <c r="G356" s="195"/>
      <c r="H356" s="195"/>
      <c r="I356" s="96"/>
    </row>
    <row r="357" spans="1:9" ht="42.75" customHeight="1">
      <c r="A357" s="174" t="s">
        <v>328</v>
      </c>
      <c r="B357" s="175"/>
      <c r="C357" s="175"/>
      <c r="D357" s="175"/>
      <c r="E357" s="175"/>
      <c r="F357" s="175"/>
    </row>
    <row r="358" spans="1:9">
      <c r="E358" s="176" t="s">
        <v>149</v>
      </c>
      <c r="F358" s="177"/>
    </row>
    <row r="359" spans="1:9">
      <c r="E359" s="177" t="s">
        <v>150</v>
      </c>
      <c r="F359" s="177"/>
    </row>
  </sheetData>
  <mergeCells count="353">
    <mergeCell ref="A1:H1"/>
    <mergeCell ref="A2:H2"/>
    <mergeCell ref="A3:H3"/>
    <mergeCell ref="A5:C5"/>
    <mergeCell ref="A6:D6"/>
    <mergeCell ref="A7:C7"/>
    <mergeCell ref="A29:C29"/>
    <mergeCell ref="A30:C30"/>
    <mergeCell ref="A31:C31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53:C53"/>
    <mergeCell ref="A54:C54"/>
    <mergeCell ref="A55:C55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77:C77"/>
    <mergeCell ref="A78:C78"/>
    <mergeCell ref="A79:C79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101:C101"/>
    <mergeCell ref="A102:C102"/>
    <mergeCell ref="A103:C103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25:C125"/>
    <mergeCell ref="A126:C126"/>
    <mergeCell ref="A127:C127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49:C149"/>
    <mergeCell ref="A150:C150"/>
    <mergeCell ref="A151:C151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73:C173"/>
    <mergeCell ref="A174:C174"/>
    <mergeCell ref="A175:C175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97:C197"/>
    <mergeCell ref="A198:C198"/>
    <mergeCell ref="A199:C199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221:C221"/>
    <mergeCell ref="A222:C222"/>
    <mergeCell ref="A223:C223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45:C245"/>
    <mergeCell ref="A246:C246"/>
    <mergeCell ref="A247:C247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69:C269"/>
    <mergeCell ref="A270:C270"/>
    <mergeCell ref="A271:C271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93:C293"/>
    <mergeCell ref="A294:C294"/>
    <mergeCell ref="A295:C295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317:C317"/>
    <mergeCell ref="A318:C318"/>
    <mergeCell ref="A319:C319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43:C343"/>
    <mergeCell ref="A344:C344"/>
    <mergeCell ref="A345:C345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4:C334"/>
    <mergeCell ref="A335:C335"/>
    <mergeCell ref="A336:C336"/>
    <mergeCell ref="A357:F357"/>
    <mergeCell ref="E358:F358"/>
    <mergeCell ref="E359:F359"/>
    <mergeCell ref="A346:C346"/>
    <mergeCell ref="A347:C347"/>
    <mergeCell ref="A348:C348"/>
    <mergeCell ref="A349:C349"/>
    <mergeCell ref="A350:C350"/>
    <mergeCell ref="A337:C337"/>
    <mergeCell ref="A338:C338"/>
    <mergeCell ref="A339:C339"/>
    <mergeCell ref="A340:C340"/>
    <mergeCell ref="A341:C341"/>
    <mergeCell ref="A342:C342"/>
    <mergeCell ref="A353:H353"/>
    <mergeCell ref="A354:H354"/>
    <mergeCell ref="A355:H35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ŠIFRARNIK IZVORA FINANCIRANJA</vt:lpstr>
      <vt:lpstr>SAŽETAK</vt:lpstr>
      <vt:lpstr> Račun prihoda i rashoda</vt:lpstr>
      <vt:lpstr>Rashodi prema funkcijskoj kl</vt:lpstr>
      <vt:lpstr>Račun financiranja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OGB</cp:lastModifiedBy>
  <cp:lastPrinted>2023-06-02T15:19:05Z</cp:lastPrinted>
  <dcterms:created xsi:type="dcterms:W3CDTF">2022-08-12T12:51:27Z</dcterms:created>
  <dcterms:modified xsi:type="dcterms:W3CDTF">2024-12-30T12:03:24Z</dcterms:modified>
</cp:coreProperties>
</file>