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B\Desktop\PRORAČUNI\PRORAČUN 2021-2023\PROGRAMI\"/>
    </mc:Choice>
  </mc:AlternateContent>
  <xr:revisionPtr revIDLastSave="0" documentId="13_ncr:1_{0E9D6810-7FAE-4974-8877-5ADAC8D14D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C18" i="2" l="1"/>
  <c r="C17" i="2"/>
  <c r="C11" i="2"/>
  <c r="C10" i="2"/>
  <c r="C20" i="2"/>
  <c r="C13" i="2"/>
  <c r="C3" i="2"/>
  <c r="F5" i="2"/>
  <c r="B24" i="2" l="1"/>
  <c r="B25" i="2" s="1"/>
  <c r="C19" i="2" s="1"/>
  <c r="C16" i="2" s="1"/>
  <c r="C2" i="2" l="1"/>
  <c r="C1" i="2" s="1"/>
  <c r="C12" i="2"/>
  <c r="B16" i="2"/>
  <c r="C8" i="2" l="1"/>
  <c r="B8" i="2" s="1"/>
  <c r="F59" i="1"/>
  <c r="F51" i="1" l="1"/>
  <c r="F11" i="1"/>
  <c r="F40" i="1" l="1"/>
  <c r="H62" i="1" l="1"/>
  <c r="G62" i="1"/>
  <c r="E59" i="1"/>
  <c r="E62" i="1" s="1"/>
  <c r="F63" i="1"/>
  <c r="E63" i="1" s="1"/>
  <c r="F62" i="1" l="1"/>
  <c r="E11" i="1"/>
  <c r="G34" i="1"/>
  <c r="H34" i="1"/>
  <c r="F21" i="1"/>
  <c r="E21" i="1" s="1"/>
  <c r="F81" i="1" l="1"/>
  <c r="E81" i="1" s="1"/>
  <c r="F78" i="1"/>
  <c r="E78" i="1" s="1"/>
  <c r="F76" i="1"/>
  <c r="E76" i="1" s="1"/>
  <c r="G83" i="1"/>
  <c r="H83" i="1"/>
  <c r="F74" i="1"/>
  <c r="E74" i="1" l="1"/>
  <c r="E83" i="1" s="1"/>
  <c r="F83" i="1"/>
  <c r="G73" i="1"/>
  <c r="G84" i="1" s="1"/>
  <c r="H73" i="1"/>
  <c r="H84" i="1" s="1"/>
  <c r="F71" i="1"/>
  <c r="E71" i="1" s="1"/>
  <c r="F67" i="1"/>
  <c r="E67" i="1" s="1"/>
  <c r="G65" i="1"/>
  <c r="H65" i="1"/>
  <c r="G58" i="1"/>
  <c r="H58" i="1"/>
  <c r="E65" i="1"/>
  <c r="F56" i="1"/>
  <c r="E56" i="1" s="1"/>
  <c r="E58" i="1" s="1"/>
  <c r="G54" i="1"/>
  <c r="H54" i="1"/>
  <c r="E51" i="1"/>
  <c r="F46" i="1"/>
  <c r="F43" i="1"/>
  <c r="E43" i="1" s="1"/>
  <c r="E40" i="1"/>
  <c r="G39" i="1"/>
  <c r="H39" i="1"/>
  <c r="F35" i="1"/>
  <c r="F39" i="1" s="1"/>
  <c r="F28" i="1"/>
  <c r="E66" i="1" l="1"/>
  <c r="H55" i="1"/>
  <c r="G55" i="1"/>
  <c r="H66" i="1"/>
  <c r="G66" i="1"/>
  <c r="E35" i="1"/>
  <c r="E39" i="1" s="1"/>
  <c r="E28" i="1"/>
  <c r="E34" i="1" s="1"/>
  <c r="F34" i="1"/>
  <c r="E73" i="1"/>
  <c r="E84" i="1" s="1"/>
  <c r="F73" i="1"/>
  <c r="F84" i="1" s="1"/>
  <c r="F58" i="1"/>
  <c r="F65" i="1"/>
  <c r="F54" i="1"/>
  <c r="E46" i="1"/>
  <c r="E54" i="1" s="1"/>
  <c r="F66" i="1" l="1"/>
  <c r="F55" i="1"/>
  <c r="F9" i="1" s="1"/>
  <c r="E55" i="1"/>
  <c r="E1" i="2"/>
  <c r="E4" i="2" s="1"/>
  <c r="B1" i="2" l="1"/>
  <c r="E3" i="2"/>
  <c r="E2" i="2"/>
  <c r="E5" i="2" l="1"/>
</calcChain>
</file>

<file path=xl/sharedStrings.xml><?xml version="1.0" encoding="utf-8"?>
<sst xmlns="http://schemas.openxmlformats.org/spreadsheetml/2006/main" count="168" uniqueCount="140">
  <si>
    <t>UKUPNO</t>
  </si>
  <si>
    <t>Članak 1.</t>
  </si>
  <si>
    <t>CILJ</t>
  </si>
  <si>
    <t>PRIORITET</t>
  </si>
  <si>
    <t>MJERA</t>
  </si>
  <si>
    <t>1.1.1.</t>
  </si>
  <si>
    <t>Izgradnja i održavanje lokalnih i nerazvrstanih cesta</t>
  </si>
  <si>
    <t>1.1.2.</t>
  </si>
  <si>
    <t>1.1.3.</t>
  </si>
  <si>
    <t>1.1. Razvoj prometne infrastrukture</t>
  </si>
  <si>
    <t>UKUPNO PRIORITET 1.1.</t>
  </si>
  <si>
    <t>NAZIV / AKTIVNOST</t>
  </si>
  <si>
    <t>Usluge tekuće održavanje šumskih i poljskih putova</t>
  </si>
  <si>
    <t>Matrijal za održavanje opreme Komunalnog pogona</t>
  </si>
  <si>
    <t>Plaće djelatnika Komunalnog pogona</t>
  </si>
  <si>
    <t>Goriva i maziva</t>
  </si>
  <si>
    <t>1.2.4.</t>
  </si>
  <si>
    <t>Unaprjeđenje sustava javne rasvjete</t>
  </si>
  <si>
    <t>Usluge održavanja javne rasvjete</t>
  </si>
  <si>
    <t>Potrošnja električne energije za javnu rasvjetu</t>
  </si>
  <si>
    <t>UKUPNO PRIORITET 1.2.</t>
  </si>
  <si>
    <t>1.2. Unaprjeđenje komunalne infrastrukture</t>
  </si>
  <si>
    <t>1.4.1.</t>
  </si>
  <si>
    <t>Izgradnja, obnova i održ. Odgojno-obrazovne, sportsko-rekreacijske, te infrastr.za kulturno-umjetnički amaterizam</t>
  </si>
  <si>
    <t>Izgradnja sportsko-rekreacijskog centra Brezine</t>
  </si>
  <si>
    <t>Izgradnja i održavanje sakralnih objekata</t>
  </si>
  <si>
    <t>1.4.2.</t>
  </si>
  <si>
    <t>Razvoj sustava i infrastrukture zaštite i spašavanja</t>
  </si>
  <si>
    <t>Financiranje rada DVD-a Gornji Bogićevci</t>
  </si>
  <si>
    <t>Civilna zaštita</t>
  </si>
  <si>
    <t>1.4.4.</t>
  </si>
  <si>
    <t>Gorivo za košenje mjesnih groblja</t>
  </si>
  <si>
    <t>1.4.5.</t>
  </si>
  <si>
    <t>UKUPNO PRIORITET 1.4.</t>
  </si>
  <si>
    <t>1.4. Razvoj ostale javne infrastrukture</t>
  </si>
  <si>
    <t>UKUPNO STRATEŠKI CILJ 1.</t>
  </si>
  <si>
    <t>1. UNAPRIJEDITI JAVNU INFRASTRUKTURU I UVJETE ŽIVOTA U SVIM NASELJIMA</t>
  </si>
  <si>
    <t>2.1.1.</t>
  </si>
  <si>
    <t>Poticanje udruživanja poljoprivrednih gospodarstava</t>
  </si>
  <si>
    <t>Financiranje LAG-a Zapadna Slavonija</t>
  </si>
  <si>
    <t>2.3.2.</t>
  </si>
  <si>
    <t>Razvoj i promocija turističkih potencijala općine</t>
  </si>
  <si>
    <t>Radovi na arheološkom nalazištu, utvrda Bedem</t>
  </si>
  <si>
    <t>UKUPNO PRIORITET 2.1.</t>
  </si>
  <si>
    <t>2.1. Razvoj konkurentne poljoprivrede</t>
  </si>
  <si>
    <t>UKUPNO PRIORITET 2.3.</t>
  </si>
  <si>
    <t>2.3. Razvoj turizma</t>
  </si>
  <si>
    <t>UKUPNO STRATEŠKI CILJ 2.</t>
  </si>
  <si>
    <t>2. DOPRINIJETI KONKURENTNOSTI I RAZVOJU LOKALNOG GOSPODARSTVA</t>
  </si>
  <si>
    <t>3.1.1.</t>
  </si>
  <si>
    <t>Financijske, tehničke i ost.potpore osnivanju i djelovanju lokalnih organ.civ.društva (OCD)</t>
  </si>
  <si>
    <t>Potpore OCD-u u području sporta</t>
  </si>
  <si>
    <t>Potpore OCD-u u području kulture</t>
  </si>
  <si>
    <t>Sponzorstva sportskih i kulturnih događaja koje organiziraju OCD</t>
  </si>
  <si>
    <t>3.1.2.</t>
  </si>
  <si>
    <t>Potpora OCD-ima u planiranju, prijavi i provedbi projekata</t>
  </si>
  <si>
    <t>Rad djelatnika općinske uprave</t>
  </si>
  <si>
    <t>UKUPNO PRIORITET 3.1.</t>
  </si>
  <si>
    <t>3.1. Jačanje kapaciteta organizacija civilnog društva</t>
  </si>
  <si>
    <t>3.2.1.</t>
  </si>
  <si>
    <t>Programi potpore za starije i nemoćne</t>
  </si>
  <si>
    <t>Potpore udrugi umirovljenika</t>
  </si>
  <si>
    <t>3.2.2.</t>
  </si>
  <si>
    <t>Suradnja s nadležnim institucijama pri provedbi programa i projekata za nezaposlene osobe i ost.ranjive skupine</t>
  </si>
  <si>
    <t>Provođenje programa javnih radova</t>
  </si>
  <si>
    <t>3.2.3.</t>
  </si>
  <si>
    <t>Programi potpore za hrvatske branitelje</t>
  </si>
  <si>
    <t>Potpore udrugi UDVDR G.Bogićevci</t>
  </si>
  <si>
    <t>Potpore ostalih braniteljskih manifestacija</t>
  </si>
  <si>
    <t>3.2.4.</t>
  </si>
  <si>
    <t>Programi potpore za ostale socijalne kategorije</t>
  </si>
  <si>
    <t>UKUPNO PRIORITET 3.2.</t>
  </si>
  <si>
    <t>3.2. Potpora ranjivim društvenim skupinama</t>
  </si>
  <si>
    <t>UKUPNO STRATEŠKI CILJ 3.</t>
  </si>
  <si>
    <t>3. RAZVIJATI CIVILNO DRUŠTVO I UNAPRIJEDITI POLOŽAJ SOCIJALNO OSJETLJIVIH SKUPINA</t>
  </si>
  <si>
    <t>100% pokrivenost funkcionalnom javnom ras.</t>
  </si>
  <si>
    <t>Financiranje rada Narodne knjižnice i čitaonice Grigor Vitez g.Bogićevci</t>
  </si>
  <si>
    <t>Plaće djelatnika komunalnog pogona</t>
  </si>
  <si>
    <t>Poljoprivrednici informirani o mogućnostima</t>
  </si>
  <si>
    <t>Utrošeno 200 sati rada pročelnice s udrugama</t>
  </si>
  <si>
    <t>obuhvaćeno cca 40 članova udruga</t>
  </si>
  <si>
    <t>obuhvaćeno cca 50 osoba</t>
  </si>
  <si>
    <t>Rekonstrukcija javne rasvjete na energetski učinkovitu</t>
  </si>
  <si>
    <t xml:space="preserve">obuhvaćeno cca 30 članova udruge </t>
  </si>
  <si>
    <t>2.2. Podrška rastu i razvoju malog i srednjeg poduzetništva</t>
  </si>
  <si>
    <t>2.2.1.</t>
  </si>
  <si>
    <t>Potpore razvoju malog i srednjeg poduzetništva i poticanje ulaganja na području općine</t>
  </si>
  <si>
    <t xml:space="preserve">Subvencije obrtnicima i trgovačkim društvima </t>
  </si>
  <si>
    <t>Poticaj i pomoć kod otvaranja obrta i trgovačkih društava na području općine</t>
  </si>
  <si>
    <t>UKUPNO PRIORITET 2.2.</t>
  </si>
  <si>
    <t>odrađeno 2 programa- očuvanje kulturne baštine, revitalizacija</t>
  </si>
  <si>
    <t>PROJEKCIJA 2022</t>
  </si>
  <si>
    <t>redovno košene, nasipane i čišćene javne površine</t>
  </si>
  <si>
    <t>Osigurani sportski i kulturni tereni i društveni sadržaji</t>
  </si>
  <si>
    <t>održavanje učinkovitog DVD-a i sustava Civilne zaštite</t>
  </si>
  <si>
    <t>redovno košeno 6 mjesnih groblja uk.površine 50.000 m2 (min. 12x)</t>
  </si>
  <si>
    <t>Sufinanciranje kapitalnih projekata katoličke i pravoslavnih crkvi na području općine, te redovno košenje i održavanje</t>
  </si>
  <si>
    <t>Izgradnja - kapitalni projekti vjerskih zajednica</t>
  </si>
  <si>
    <t>Održavanje sakralnih objekata</t>
  </si>
  <si>
    <t>Briga za socijalno ugrožene</t>
  </si>
  <si>
    <t>40 m</t>
  </si>
  <si>
    <t>50 m</t>
  </si>
  <si>
    <t>PLAN RAZVOJNIH PROGRAMA OPĆINE GORNJI BOGIĆEVCI ZA RAZDOBLJE 2021. - 2023.</t>
  </si>
  <si>
    <t xml:space="preserve">                     U Planu razvojnih programa za razdoblje od 2021. do 2023.godine iskazani su planirani rashodi za provedbu ciljeva, prioriteta i mjera Strateškog razvojnog programa Općine</t>
  </si>
  <si>
    <t>Gornji Bogićevci za razdoblje 2019.-2021. kako slijedi:</t>
  </si>
  <si>
    <t>PLAN 2021</t>
  </si>
  <si>
    <t>PROJEKCIJA 2023</t>
  </si>
  <si>
    <t>POKAZATELJI 2021</t>
  </si>
  <si>
    <t>odvojak Groblje Kosovac</t>
  </si>
  <si>
    <t>odvojak Groblje Trnava</t>
  </si>
  <si>
    <t>Odvojak Trnava 50m</t>
  </si>
  <si>
    <t>Odvojak Trnava 40 m</t>
  </si>
  <si>
    <t>odvojak Smrtić - J. Knežević</t>
  </si>
  <si>
    <t>odvojak Smrtić - GB - cna polja II</t>
  </si>
  <si>
    <t>odvojak Igralište Ratkovac + ograda</t>
  </si>
  <si>
    <t>odvojak prema Mrtvačnici GB + plato</t>
  </si>
  <si>
    <t>odvojak Kosovac STROLENI</t>
  </si>
  <si>
    <t>280 m + 180 m2 plato</t>
  </si>
  <si>
    <t>115 m2 + 165 m2 plato</t>
  </si>
  <si>
    <t>115 m2 + 290 m2 plato</t>
  </si>
  <si>
    <t>Izmještanje dalekovoda u Poduzetničkoj zoni Brezine</t>
  </si>
  <si>
    <t>Istražena buduća turistička destinacija utvrda Bedem (povjesna)</t>
  </si>
  <si>
    <t>dodjeljeno 4 potpore; podržano 3 manifestacije</t>
  </si>
  <si>
    <t>152 m + 110 m ograde</t>
  </si>
  <si>
    <t>Izgradnja i održavanje šumskih i poljskih putova i nabava opreme za održavanje</t>
  </si>
  <si>
    <t>Izgradnja i održavanje nogostupa i biciklističkih staza i nabava opreme za održavanje</t>
  </si>
  <si>
    <t>Izgradnja i uređenje mjesnih groblja i mrtvačnica i nabava opreme za održavanje</t>
  </si>
  <si>
    <t xml:space="preserve">Nabava opreme </t>
  </si>
  <si>
    <t>BRUTO II KOM.POGON</t>
  </si>
  <si>
    <t>MINUS 20% UKOPI I DRUGE USLUGE KOJE NAPLAĆUJE KOM.POG.</t>
  </si>
  <si>
    <t>BRUTO II KOM.POGON KOJI SE RASPOREĐUJE NA ODRŽAVANJE</t>
  </si>
  <si>
    <t>1 trimer</t>
  </si>
  <si>
    <t>čistač "pametni gradovi"</t>
  </si>
  <si>
    <t>Matrijal i energija za održavanje mrtvačnica i groblja</t>
  </si>
  <si>
    <t>Usluge za tekuće održavanje opreme Komunalnog pogo.</t>
  </si>
  <si>
    <t>Čisti i prohodni nogostupi</t>
  </si>
  <si>
    <r>
      <t xml:space="preserve">Sanirano i asfaltirano  </t>
    </r>
    <r>
      <rPr>
        <b/>
        <sz val="11"/>
        <rFont val="Times New Roman"/>
        <family val="1"/>
      </rPr>
      <t xml:space="preserve">892m </t>
    </r>
    <r>
      <rPr>
        <b/>
        <sz val="11"/>
        <color theme="1"/>
        <rFont val="Times New Roman"/>
        <family val="1"/>
        <charset val="238"/>
      </rPr>
      <t>nerazvrstanih cesta + 635 m2 platoa ispred mrtvačnica i groblja + 110 m ograde kod igrališta</t>
    </r>
  </si>
  <si>
    <t>UKUPNO RAZVOJNI PROGRAMI</t>
  </si>
  <si>
    <t xml:space="preserve">                     Na temelju članka 33. Zakona o proračunu ("Narodne novine", broj 87/08, 136/12 i 15/15) i članka 32. Statuta općine Gornji Bogićevci ("Službeni vjesnik općine Gornji Bogićevci   br. 02/09, 01/13 i 04/19), OPĆINSKO VIJEĆE OPĆINE GORNJI BOGIĆEVCI na 21. sjednici održanoj  22.12.2020.  godine donijelo je</t>
  </si>
  <si>
    <r>
      <t xml:space="preserve">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38"/>
      </rPr>
      <t>Članak 2.</t>
    </r>
    <r>
      <rPr>
        <sz val="11"/>
        <color theme="1"/>
        <rFont val="Times New Roman"/>
        <family val="1"/>
        <charset val="238"/>
      </rPr>
      <t xml:space="preserve">
  Ovaj Program održavanja komunalne infrastrukture na području Općine Gornji Bogićevci za 2020.godinu bit će objavljen  u „Službenom glasniku“ Općine Gornji Bogićevci, a stupa na snagu 01.siječnja 2021.godine.
                                                                                              </t>
    </r>
    <r>
      <rPr>
        <b/>
        <sz val="11"/>
        <color theme="1"/>
        <rFont val="Times New Roman"/>
        <family val="1"/>
        <charset val="238"/>
      </rPr>
      <t>OPĆINA GORNJI BOGIĆEVCI
                                                                             OPĆINSKO VIJEĆE OPĆINE GORNJI BOGIĆEVCI</t>
    </r>
    <r>
      <rPr>
        <sz val="11"/>
        <color theme="1"/>
        <rFont val="Times New Roman"/>
        <family val="1"/>
        <charset val="238"/>
      </rPr>
      <t xml:space="preserve">
Klasa: 400-</t>
    </r>
    <r>
      <rPr>
        <sz val="11"/>
        <rFont val="Times New Roman"/>
        <family val="1"/>
        <charset val="238"/>
      </rPr>
      <t>06</t>
    </r>
    <r>
      <rPr>
        <sz val="11"/>
        <color theme="1"/>
        <rFont val="Times New Roman"/>
        <family val="1"/>
        <charset val="238"/>
      </rPr>
      <t>/20-03/21                                                                                                                                                    PREDSJEDNIK OPĆINSKOG VIJEĆA:
Urbroj: 2178/18-03/20-</t>
    </r>
    <r>
      <rPr>
        <sz val="11"/>
        <rFont val="Times New Roman"/>
        <family val="1"/>
        <charset val="238"/>
      </rPr>
      <t>02/01</t>
    </r>
    <r>
      <rPr>
        <sz val="11"/>
        <color theme="1"/>
        <rFont val="Times New Roman"/>
        <family val="1"/>
        <charset val="238"/>
      </rPr>
      <t xml:space="preserve">
                                                                                                                                                                                                          Stipo Šugić
Gornji Bogićevci, 22. prosinca  2020.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</si>
</sst>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24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2DE8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/>
    <xf numFmtId="0" fontId="3" fillId="3" borderId="1" xfId="0" applyFont="1" applyFill="1" applyBorder="1"/>
    <xf numFmtId="4" fontId="3" fillId="3" borderId="1" xfId="0" applyNumberFormat="1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4" fontId="7" fillId="3" borderId="1" xfId="0" applyNumberFormat="1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4" fontId="3" fillId="3" borderId="5" xfId="0" applyNumberFormat="1" applyFont="1" applyFill="1" applyBorder="1"/>
    <xf numFmtId="0" fontId="7" fillId="3" borderId="1" xfId="0" applyFont="1" applyFill="1" applyBorder="1"/>
    <xf numFmtId="4" fontId="3" fillId="3" borderId="4" xfId="0" applyNumberFormat="1" applyFont="1" applyFill="1" applyBorder="1"/>
    <xf numFmtId="0" fontId="3" fillId="3" borderId="7" xfId="0" applyFont="1" applyFill="1" applyBorder="1"/>
    <xf numFmtId="4" fontId="3" fillId="3" borderId="2" xfId="0" applyNumberFormat="1" applyFont="1" applyFill="1" applyBorder="1"/>
    <xf numFmtId="0" fontId="3" fillId="3" borderId="6" xfId="0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wrapText="1"/>
    </xf>
    <xf numFmtId="4" fontId="5" fillId="4" borderId="1" xfId="0" applyNumberFormat="1" applyFont="1" applyFill="1" applyBorder="1"/>
    <xf numFmtId="4" fontId="0" fillId="0" borderId="0" xfId="0" applyNumberFormat="1"/>
    <xf numFmtId="0" fontId="3" fillId="3" borderId="5" xfId="0" applyFont="1" applyFill="1" applyBorder="1" applyAlignment="1">
      <alignment vertical="top" wrapText="1"/>
    </xf>
    <xf numFmtId="4" fontId="5" fillId="3" borderId="7" xfId="0" applyNumberFormat="1" applyFont="1" applyFill="1" applyBorder="1"/>
    <xf numFmtId="14" fontId="5" fillId="4" borderId="4" xfId="0" applyNumberFormat="1" applyFont="1" applyFill="1" applyBorder="1"/>
    <xf numFmtId="0" fontId="5" fillId="4" borderId="4" xfId="0" applyFont="1" applyFill="1" applyBorder="1" applyAlignment="1">
      <alignment wrapText="1"/>
    </xf>
    <xf numFmtId="4" fontId="5" fillId="4" borderId="4" xfId="0" applyNumberFormat="1" applyFont="1" applyFill="1" applyBorder="1"/>
    <xf numFmtId="14" fontId="5" fillId="4" borderId="16" xfId="0" applyNumberFormat="1" applyFont="1" applyFill="1" applyBorder="1"/>
    <xf numFmtId="14" fontId="5" fillId="3" borderId="16" xfId="0" applyNumberFormat="1" applyFont="1" applyFill="1" applyBorder="1"/>
    <xf numFmtId="0" fontId="5" fillId="4" borderId="16" xfId="0" applyFont="1" applyFill="1" applyBorder="1"/>
    <xf numFmtId="0" fontId="5" fillId="3" borderId="14" xfId="0" applyFont="1" applyFill="1" applyBorder="1"/>
    <xf numFmtId="0" fontId="5" fillId="4" borderId="14" xfId="0" applyFont="1" applyFill="1" applyBorder="1"/>
    <xf numFmtId="0" fontId="3" fillId="3" borderId="16" xfId="0" applyFont="1" applyFill="1" applyBorder="1"/>
    <xf numFmtId="0" fontId="3" fillId="3" borderId="17" xfId="0" applyFont="1" applyFill="1" applyBorder="1"/>
    <xf numFmtId="0" fontId="3" fillId="3" borderId="18" xfId="0" applyFont="1" applyFill="1" applyBorder="1"/>
    <xf numFmtId="0" fontId="3" fillId="3" borderId="21" xfId="0" applyFont="1" applyFill="1" applyBorder="1"/>
    <xf numFmtId="0" fontId="3" fillId="3" borderId="5" xfId="0" applyFont="1" applyFill="1" applyBorder="1" applyAlignment="1">
      <alignment wrapText="1"/>
    </xf>
    <xf numFmtId="0" fontId="3" fillId="3" borderId="22" xfId="0" applyFont="1" applyFill="1" applyBorder="1"/>
    <xf numFmtId="4" fontId="3" fillId="3" borderId="16" xfId="0" applyNumberFormat="1" applyFont="1" applyFill="1" applyBorder="1"/>
    <xf numFmtId="0" fontId="5" fillId="4" borderId="3" xfId="0" applyFont="1" applyFill="1" applyBorder="1" applyAlignment="1">
      <alignment wrapText="1"/>
    </xf>
    <xf numFmtId="4" fontId="5" fillId="4" borderId="4" xfId="0" applyNumberFormat="1" applyFont="1" applyFill="1" applyBorder="1" applyAlignment="1">
      <alignment vertical="center"/>
    </xf>
    <xf numFmtId="0" fontId="5" fillId="4" borderId="4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4" fontId="5" fillId="3" borderId="6" xfId="0" applyNumberFormat="1" applyFont="1" applyFill="1" applyBorder="1"/>
    <xf numFmtId="0" fontId="3" fillId="0" borderId="2" xfId="0" applyFont="1" applyBorder="1"/>
    <xf numFmtId="4" fontId="3" fillId="0" borderId="2" xfId="0" applyNumberFormat="1" applyFont="1" applyBorder="1"/>
    <xf numFmtId="4" fontId="3" fillId="0" borderId="22" xfId="0" applyNumberFormat="1" applyFont="1" applyBorder="1"/>
    <xf numFmtId="0" fontId="6" fillId="0" borderId="1" xfId="0" applyFont="1" applyBorder="1"/>
    <xf numFmtId="0" fontId="8" fillId="0" borderId="1" xfId="0" applyFont="1" applyBorder="1"/>
    <xf numFmtId="4" fontId="6" fillId="0" borderId="1" xfId="0" applyNumberFormat="1" applyFont="1" applyBorder="1"/>
    <xf numFmtId="4" fontId="8" fillId="0" borderId="1" xfId="0" applyNumberFormat="1" applyFont="1" applyBorder="1"/>
    <xf numFmtId="4" fontId="3" fillId="0" borderId="0" xfId="0" applyNumberFormat="1" applyFont="1"/>
    <xf numFmtId="0" fontId="5" fillId="3" borderId="7" xfId="0" applyFont="1" applyFill="1" applyBorder="1" applyAlignment="1">
      <alignment vertical="top" wrapText="1"/>
    </xf>
    <xf numFmtId="0" fontId="3" fillId="0" borderId="16" xfId="0" applyFont="1" applyBorder="1"/>
    <xf numFmtId="0" fontId="0" fillId="0" borderId="16" xfId="0" applyBorder="1"/>
    <xf numFmtId="4" fontId="3" fillId="5" borderId="1" xfId="0" applyNumberFormat="1" applyFont="1" applyFill="1" applyBorder="1"/>
    <xf numFmtId="4" fontId="5" fillId="6" borderId="1" xfId="0" applyNumberFormat="1" applyFont="1" applyFill="1" applyBorder="1"/>
    <xf numFmtId="4" fontId="5" fillId="5" borderId="1" xfId="0" applyNumberFormat="1" applyFont="1" applyFill="1" applyBorder="1"/>
    <xf numFmtId="0" fontId="5" fillId="6" borderId="1" xfId="0" applyFont="1" applyFill="1" applyBorder="1"/>
    <xf numFmtId="4" fontId="3" fillId="0" borderId="5" xfId="0" applyNumberFormat="1" applyFont="1" applyBorder="1"/>
    <xf numFmtId="4" fontId="3" fillId="0" borderId="6" xfId="0" applyNumberFormat="1" applyFont="1" applyBorder="1"/>
    <xf numFmtId="4" fontId="5" fillId="0" borderId="6" xfId="0" applyNumberFormat="1" applyFont="1" applyBorder="1"/>
    <xf numFmtId="4" fontId="5" fillId="6" borderId="1" xfId="0" applyNumberFormat="1" applyFont="1" applyFill="1" applyBorder="1" applyAlignment="1">
      <alignment wrapText="1"/>
    </xf>
    <xf numFmtId="0" fontId="5" fillId="6" borderId="1" xfId="0" applyFont="1" applyFill="1" applyBorder="1" applyAlignment="1">
      <alignment vertical="center"/>
    </xf>
    <xf numFmtId="4" fontId="5" fillId="6" borderId="1" xfId="0" applyNumberFormat="1" applyFont="1" applyFill="1" applyBorder="1" applyAlignment="1">
      <alignment vertical="center"/>
    </xf>
    <xf numFmtId="14" fontId="5" fillId="6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 wrapText="1"/>
    </xf>
    <xf numFmtId="4" fontId="5" fillId="6" borderId="1" xfId="0" applyNumberFormat="1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/>
    </xf>
    <xf numFmtId="4" fontId="5" fillId="6" borderId="4" xfId="0" applyNumberFormat="1" applyFont="1" applyFill="1" applyBorder="1" applyAlignment="1">
      <alignment vertical="center"/>
    </xf>
    <xf numFmtId="4" fontId="5" fillId="6" borderId="4" xfId="0" applyNumberFormat="1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 wrapText="1"/>
    </xf>
    <xf numFmtId="0" fontId="5" fillId="4" borderId="16" xfId="0" applyFont="1" applyFill="1" applyBorder="1" applyAlignment="1">
      <alignment vertical="center"/>
    </xf>
    <xf numFmtId="0" fontId="5" fillId="4" borderId="17" xfId="0" applyFont="1" applyFill="1" applyBorder="1" applyAlignment="1">
      <alignment vertical="center"/>
    </xf>
    <xf numFmtId="0" fontId="5" fillId="4" borderId="25" xfId="0" applyFont="1" applyFill="1" applyBorder="1" applyAlignment="1">
      <alignment vertical="center" wrapText="1"/>
    </xf>
    <xf numFmtId="4" fontId="5" fillId="4" borderId="22" xfId="0" applyNumberFormat="1" applyFont="1" applyFill="1" applyBorder="1" applyAlignment="1">
      <alignment vertical="center"/>
    </xf>
    <xf numFmtId="4" fontId="5" fillId="4" borderId="26" xfId="0" applyNumberFormat="1" applyFont="1" applyFill="1" applyBorder="1" applyAlignment="1">
      <alignment vertical="center"/>
    </xf>
    <xf numFmtId="0" fontId="2" fillId="0" borderId="0" xfId="0" applyFont="1"/>
    <xf numFmtId="4" fontId="3" fillId="3" borderId="14" xfId="0" applyNumberFormat="1" applyFont="1" applyFill="1" applyBorder="1"/>
    <xf numFmtId="0" fontId="3" fillId="3" borderId="2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25" xfId="0" applyFill="1" applyBorder="1"/>
    <xf numFmtId="0" fontId="0" fillId="0" borderId="0" xfId="0" applyAlignment="1">
      <alignment horizontal="left" wrapText="1"/>
    </xf>
    <xf numFmtId="0" fontId="3" fillId="4" borderId="1" xfId="0" applyFont="1" applyFill="1" applyBorder="1" applyAlignment="1">
      <alignment wrapText="1"/>
    </xf>
    <xf numFmtId="0" fontId="10" fillId="3" borderId="4" xfId="0" applyFont="1" applyFill="1" applyBorder="1" applyAlignment="1">
      <alignment horizontal="justify" vertical="center" wrapText="1"/>
    </xf>
    <xf numFmtId="4" fontId="8" fillId="3" borderId="4" xfId="0" applyNumberFormat="1" applyFont="1" applyFill="1" applyBorder="1" applyAlignment="1" applyProtection="1">
      <alignment horizontal="right" vertical="center" wrapText="1"/>
      <protection hidden="1"/>
    </xf>
    <xf numFmtId="0" fontId="2" fillId="3" borderId="16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7" borderId="1" xfId="0" applyFill="1" applyBorder="1" applyAlignment="1">
      <alignment wrapText="1"/>
    </xf>
    <xf numFmtId="0" fontId="3" fillId="7" borderId="1" xfId="0" applyFont="1" applyFill="1" applyBorder="1" applyAlignment="1">
      <alignment vertical="top" wrapText="1"/>
    </xf>
    <xf numFmtId="0" fontId="0" fillId="8" borderId="1" xfId="0" applyFill="1" applyBorder="1"/>
    <xf numFmtId="0" fontId="3" fillId="8" borderId="1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3" fillId="10" borderId="1" xfId="0" applyFont="1" applyFill="1" applyBorder="1" applyAlignment="1">
      <alignment vertical="top" wrapText="1"/>
    </xf>
    <xf numFmtId="0" fontId="0" fillId="0" borderId="0" xfId="0" applyBorder="1"/>
    <xf numFmtId="0" fontId="3" fillId="8" borderId="2" xfId="0" applyFont="1" applyFill="1" applyBorder="1" applyAlignment="1">
      <alignment vertical="top" wrapText="1"/>
    </xf>
    <xf numFmtId="0" fontId="0" fillId="11" borderId="1" xfId="0" applyFill="1" applyBorder="1"/>
    <xf numFmtId="0" fontId="12" fillId="0" borderId="0" xfId="0" applyFont="1"/>
    <xf numFmtId="4" fontId="12" fillId="0" borderId="0" xfId="0" applyNumberFormat="1" applyFont="1"/>
    <xf numFmtId="4" fontId="0" fillId="0" borderId="1" xfId="0" applyNumberFormat="1" applyBorder="1"/>
    <xf numFmtId="4" fontId="0" fillId="0" borderId="0" xfId="0" applyNumberFormat="1" applyBorder="1"/>
    <xf numFmtId="4" fontId="8" fillId="3" borderId="1" xfId="0" applyNumberFormat="1" applyFont="1" applyFill="1" applyBorder="1"/>
    <xf numFmtId="4" fontId="8" fillId="3" borderId="2" xfId="0" applyNumberFormat="1" applyFont="1" applyFill="1" applyBorder="1"/>
    <xf numFmtId="4" fontId="8" fillId="3" borderId="4" xfId="0" applyNumberFormat="1" applyFont="1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/>
    <xf numFmtId="49" fontId="5" fillId="2" borderId="3" xfId="0" applyNumberFormat="1" applyFont="1" applyFill="1" applyBorder="1" applyAlignment="1">
      <alignment horizontal="center" textRotation="90"/>
    </xf>
    <xf numFmtId="49" fontId="5" fillId="2" borderId="4" xfId="0" applyNumberFormat="1" applyFont="1" applyFill="1" applyBorder="1" applyAlignment="1">
      <alignment horizontal="center" textRotation="90" wrapText="1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textRotation="90" wrapText="1"/>
    </xf>
    <xf numFmtId="0" fontId="5" fillId="2" borderId="4" xfId="0" applyFont="1" applyFill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7" xfId="0" applyFont="1" applyBorder="1" applyAlignment="1">
      <alignment horizontal="center" vertical="center" textRotation="90" wrapText="1"/>
    </xf>
    <xf numFmtId="0" fontId="4" fillId="5" borderId="28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" vertical="center" textRotation="90"/>
    </xf>
    <xf numFmtId="0" fontId="4" fillId="5" borderId="19" xfId="0" applyFont="1" applyFill="1" applyBorder="1" applyAlignment="1">
      <alignment horizontal="center" vertical="center" textRotation="90"/>
    </xf>
    <xf numFmtId="0" fontId="4" fillId="5" borderId="20" xfId="0" applyFont="1" applyFill="1" applyBorder="1" applyAlignment="1">
      <alignment horizontal="center" vertical="center" textRotation="90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 textRotation="90" wrapText="1"/>
    </xf>
    <xf numFmtId="0" fontId="5" fillId="0" borderId="33" xfId="0" applyFont="1" applyBorder="1" applyAlignment="1">
      <alignment horizontal="center" vertical="center" textRotation="90" wrapText="1"/>
    </xf>
    <xf numFmtId="0" fontId="5" fillId="0" borderId="30" xfId="0" applyFont="1" applyBorder="1" applyAlignment="1">
      <alignment horizontal="center" vertical="center" textRotation="90" wrapText="1"/>
    </xf>
    <xf numFmtId="0" fontId="0" fillId="0" borderId="25" xfId="0" applyBorder="1" applyAlignment="1">
      <alignment horizontal="left" wrapText="1"/>
    </xf>
    <xf numFmtId="0" fontId="0" fillId="0" borderId="0" xfId="0" applyAlignment="1">
      <alignment horizontal="left" wrapText="1"/>
    </xf>
    <xf numFmtId="4" fontId="0" fillId="0" borderId="0" xfId="0" applyNumberForma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34" xfId="0" applyFont="1" applyFill="1" applyBorder="1" applyAlignment="1">
      <alignment horizontal="center" vertical="center" textRotation="89" wrapText="1"/>
    </xf>
    <xf numFmtId="0" fontId="5" fillId="3" borderId="19" xfId="0" applyFont="1" applyFill="1" applyBorder="1" applyAlignment="1">
      <alignment horizontal="center" vertical="center" textRotation="89" wrapText="1"/>
    </xf>
    <xf numFmtId="0" fontId="5" fillId="3" borderId="20" xfId="0" applyFont="1" applyFill="1" applyBorder="1" applyAlignment="1">
      <alignment horizontal="center" vertical="center" textRotation="89" wrapText="1"/>
    </xf>
    <xf numFmtId="0" fontId="13" fillId="12" borderId="37" xfId="0" applyFont="1" applyFill="1" applyBorder="1" applyAlignment="1">
      <alignment horizontal="center"/>
    </xf>
    <xf numFmtId="0" fontId="13" fillId="12" borderId="38" xfId="0" applyFont="1" applyFill="1" applyBorder="1" applyAlignment="1">
      <alignment horizontal="center"/>
    </xf>
    <xf numFmtId="4" fontId="13" fillId="12" borderId="38" xfId="0" applyNumberFormat="1" applyFont="1" applyFill="1" applyBorder="1" applyAlignment="1">
      <alignment horizontal="center"/>
    </xf>
    <xf numFmtId="0" fontId="13" fillId="12" borderId="39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4" fillId="5" borderId="24" xfId="0" applyFont="1" applyFill="1" applyBorder="1" applyAlignment="1">
      <alignment horizontal="center" textRotation="90" wrapText="1"/>
    </xf>
    <xf numFmtId="0" fontId="4" fillId="5" borderId="19" xfId="0" applyFont="1" applyFill="1" applyBorder="1" applyAlignment="1">
      <alignment horizontal="center" textRotation="90" wrapText="1"/>
    </xf>
    <xf numFmtId="0" fontId="4" fillId="5" borderId="36" xfId="0" applyFont="1" applyFill="1" applyBorder="1" applyAlignment="1">
      <alignment horizontal="center" textRotation="90" wrapText="1"/>
    </xf>
    <xf numFmtId="0" fontId="4" fillId="5" borderId="20" xfId="0" applyFont="1" applyFill="1" applyBorder="1" applyAlignment="1">
      <alignment horizontal="center" textRotation="90" wrapText="1"/>
    </xf>
    <xf numFmtId="0" fontId="9" fillId="0" borderId="14" xfId="0" applyFont="1" applyBorder="1" applyAlignment="1">
      <alignment horizontal="center" textRotation="90" wrapText="1"/>
    </xf>
    <xf numFmtId="0" fontId="9" fillId="0" borderId="15" xfId="0" applyFont="1" applyBorder="1" applyAlignment="1">
      <alignment horizontal="center" textRotation="90" wrapText="1"/>
    </xf>
    <xf numFmtId="0" fontId="9" fillId="0" borderId="11" xfId="0" applyFont="1" applyBorder="1" applyAlignment="1">
      <alignment horizontal="center" textRotation="90" wrapText="1"/>
    </xf>
    <xf numFmtId="0" fontId="9" fillId="0" borderId="13" xfId="0" applyFont="1" applyBorder="1" applyAlignment="1">
      <alignment horizontal="center" textRotation="90" wrapText="1"/>
    </xf>
    <xf numFmtId="0" fontId="4" fillId="5" borderId="12" xfId="0" applyFont="1" applyFill="1" applyBorder="1" applyAlignment="1">
      <alignment horizontal="center" textRotation="90" wrapText="1"/>
    </xf>
    <xf numFmtId="0" fontId="4" fillId="5" borderId="0" xfId="0" applyFont="1" applyFill="1" applyAlignment="1">
      <alignment horizontal="center" textRotation="90" wrapText="1"/>
    </xf>
    <xf numFmtId="0" fontId="5" fillId="0" borderId="32" xfId="0" applyFont="1" applyBorder="1" applyAlignment="1">
      <alignment horizontal="center" textRotation="90" wrapText="1"/>
    </xf>
    <xf numFmtId="0" fontId="5" fillId="0" borderId="33" xfId="0" applyFont="1" applyBorder="1" applyAlignment="1">
      <alignment horizontal="center" textRotation="90" wrapText="1"/>
    </xf>
    <xf numFmtId="0" fontId="5" fillId="0" borderId="31" xfId="0" applyFont="1" applyBorder="1" applyAlignment="1">
      <alignment horizontal="center" textRotation="90" wrapText="1"/>
    </xf>
    <xf numFmtId="0" fontId="5" fillId="0" borderId="30" xfId="0" applyFont="1" applyBorder="1" applyAlignment="1">
      <alignment horizontal="center" textRotation="90" wrapText="1"/>
    </xf>
    <xf numFmtId="0" fontId="5" fillId="0" borderId="35" xfId="0" applyFont="1" applyBorder="1" applyAlignment="1">
      <alignment horizontal="center"/>
    </xf>
    <xf numFmtId="0" fontId="5" fillId="0" borderId="13" xfId="0" applyFont="1" applyBorder="1" applyAlignment="1">
      <alignment horizontal="center" textRotation="90" wrapText="1"/>
    </xf>
    <xf numFmtId="0" fontId="5" fillId="0" borderId="15" xfId="0" applyFont="1" applyBorder="1" applyAlignment="1">
      <alignment horizontal="center" textRotation="90" wrapText="1"/>
    </xf>
    <xf numFmtId="0" fontId="5" fillId="0" borderId="17" xfId="0" applyFont="1" applyBorder="1" applyAlignment="1">
      <alignment horizontal="center" textRotation="90"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B2DE82"/>
      <color rgb="FFA9DA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7"/>
  <sheetViews>
    <sheetView tabSelected="1" topLeftCell="A25" workbookViewId="0">
      <selection activeCell="D42" sqref="D42"/>
    </sheetView>
  </sheetViews>
  <sheetFormatPr defaultRowHeight="15" x14ac:dyDescent="0.25"/>
  <cols>
    <col min="1" max="1" width="10.85546875" customWidth="1"/>
    <col min="2" max="2" width="10.5703125" customWidth="1"/>
    <col min="3" max="3" width="5.7109375" customWidth="1"/>
    <col min="4" max="4" width="54.7109375" customWidth="1"/>
    <col min="5" max="5" width="14.42578125" customWidth="1"/>
    <col min="6" max="7" width="12.85546875" customWidth="1"/>
    <col min="8" max="8" width="13.42578125" customWidth="1"/>
    <col min="9" max="9" width="20" customWidth="1"/>
    <col min="11" max="11" width="10.140625" bestFit="1" customWidth="1"/>
    <col min="13" max="13" width="11.140625" customWidth="1"/>
    <col min="15" max="15" width="10.85546875" bestFit="1" customWidth="1"/>
    <col min="16" max="17" width="10.140625" bestFit="1" customWidth="1"/>
    <col min="18" max="18" width="11.7109375" bestFit="1" customWidth="1"/>
  </cols>
  <sheetData>
    <row r="1" spans="1:22" ht="35.25" customHeight="1" x14ac:dyDescent="0.25">
      <c r="A1" s="143" t="s">
        <v>138</v>
      </c>
      <c r="B1" s="143"/>
      <c r="C1" s="143"/>
      <c r="D1" s="143"/>
      <c r="E1" s="143"/>
      <c r="F1" s="143"/>
      <c r="G1" s="143"/>
      <c r="H1" s="143"/>
      <c r="I1" s="143"/>
      <c r="J1" s="3"/>
      <c r="K1" s="3"/>
      <c r="L1" s="3"/>
      <c r="M1" s="3"/>
      <c r="N1" s="3"/>
    </row>
    <row r="2" spans="1:22" x14ac:dyDescent="0.25">
      <c r="A2" s="5"/>
      <c r="B2" s="5"/>
      <c r="C2" s="5"/>
      <c r="D2" s="5"/>
      <c r="E2" s="5"/>
      <c r="F2" s="5"/>
      <c r="G2" s="5"/>
      <c r="H2" s="5"/>
      <c r="I2" s="5"/>
    </row>
    <row r="3" spans="1:22" ht="30.75" customHeight="1" x14ac:dyDescent="0.3">
      <c r="A3" s="144" t="s">
        <v>102</v>
      </c>
      <c r="B3" s="144"/>
      <c r="C3" s="144"/>
      <c r="D3" s="144"/>
      <c r="E3" s="144"/>
      <c r="F3" s="144"/>
      <c r="G3" s="144"/>
      <c r="H3" s="144"/>
      <c r="I3" s="144"/>
      <c r="J3" s="2"/>
      <c r="K3" s="2"/>
    </row>
    <row r="4" spans="1:22" x14ac:dyDescent="0.25">
      <c r="A4" s="5"/>
      <c r="B4" s="5"/>
      <c r="C4" s="5"/>
      <c r="D4" s="5"/>
      <c r="E4" s="5"/>
      <c r="F4" s="5"/>
      <c r="G4" s="5"/>
      <c r="H4" s="5"/>
      <c r="I4" s="5"/>
    </row>
    <row r="5" spans="1:22" x14ac:dyDescent="0.25">
      <c r="A5" s="145" t="s">
        <v>1</v>
      </c>
      <c r="B5" s="145"/>
      <c r="C5" s="145"/>
      <c r="D5" s="145"/>
      <c r="E5" s="145"/>
      <c r="F5" s="145"/>
      <c r="G5" s="145"/>
      <c r="H5" s="145"/>
      <c r="I5" s="145"/>
    </row>
    <row r="6" spans="1:22" x14ac:dyDescent="0.2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22" x14ac:dyDescent="0.25">
      <c r="A7" s="5" t="s">
        <v>104</v>
      </c>
      <c r="B7" s="5"/>
      <c r="C7" s="5"/>
      <c r="D7" s="5"/>
      <c r="E7" s="5"/>
      <c r="F7" s="5"/>
      <c r="G7" s="5"/>
      <c r="H7" s="5"/>
      <c r="I7" s="5"/>
    </row>
    <row r="8" spans="1:22" ht="15.75" thickBot="1" x14ac:dyDescent="0.3">
      <c r="A8" s="5"/>
      <c r="B8" s="5"/>
      <c r="C8" s="5"/>
      <c r="D8" s="5"/>
      <c r="E8" s="5"/>
      <c r="F8" s="5"/>
      <c r="G8" s="5"/>
      <c r="H8" s="5"/>
      <c r="I8" s="5"/>
    </row>
    <row r="9" spans="1:22" ht="30" customHeight="1" thickBot="1" x14ac:dyDescent="0.45">
      <c r="A9" s="149" t="s">
        <v>137</v>
      </c>
      <c r="B9" s="150"/>
      <c r="C9" s="150"/>
      <c r="D9" s="150"/>
      <c r="E9" s="150"/>
      <c r="F9" s="151">
        <f>SUM(F55+F66+F84)</f>
        <v>3978533</v>
      </c>
      <c r="G9" s="150"/>
      <c r="H9" s="150"/>
      <c r="I9" s="152"/>
    </row>
    <row r="10" spans="1:22" ht="73.5" thickBot="1" x14ac:dyDescent="0.3">
      <c r="A10" s="120" t="s">
        <v>2</v>
      </c>
      <c r="B10" s="121" t="s">
        <v>3</v>
      </c>
      <c r="C10" s="121" t="s">
        <v>4</v>
      </c>
      <c r="D10" s="122" t="s">
        <v>11</v>
      </c>
      <c r="E10" s="122" t="s">
        <v>0</v>
      </c>
      <c r="F10" s="122" t="s">
        <v>105</v>
      </c>
      <c r="G10" s="123" t="s">
        <v>91</v>
      </c>
      <c r="H10" s="123" t="s">
        <v>106</v>
      </c>
      <c r="I10" s="124" t="s">
        <v>107</v>
      </c>
    </row>
    <row r="11" spans="1:22" ht="87" customHeight="1" thickTop="1" x14ac:dyDescent="0.25">
      <c r="A11" s="132" t="s">
        <v>36</v>
      </c>
      <c r="B11" s="146" t="s">
        <v>9</v>
      </c>
      <c r="C11" s="31" t="s">
        <v>5</v>
      </c>
      <c r="D11" s="22" t="s">
        <v>6</v>
      </c>
      <c r="E11" s="24">
        <f>SUM(F11:H11)</f>
        <v>1244100</v>
      </c>
      <c r="F11" s="24">
        <f>SUM(F12:F20)</f>
        <v>1244100</v>
      </c>
      <c r="G11" s="24">
        <v>0</v>
      </c>
      <c r="H11" s="24">
        <v>0</v>
      </c>
      <c r="I11" s="23" t="s">
        <v>136</v>
      </c>
      <c r="J11" s="140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</row>
    <row r="12" spans="1:22" ht="18" customHeight="1" x14ac:dyDescent="0.25">
      <c r="A12" s="133"/>
      <c r="B12" s="147"/>
      <c r="C12" s="32"/>
      <c r="D12" s="94" t="s">
        <v>108</v>
      </c>
      <c r="E12" s="7"/>
      <c r="F12" s="95">
        <v>332500</v>
      </c>
      <c r="G12" s="7"/>
      <c r="H12" s="7"/>
      <c r="I12" s="6" t="s">
        <v>117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18" customHeight="1" x14ac:dyDescent="0.25">
      <c r="A13" s="133"/>
      <c r="B13" s="147"/>
      <c r="C13" s="32"/>
      <c r="D13" s="94" t="s">
        <v>116</v>
      </c>
      <c r="E13" s="7"/>
      <c r="F13" s="95">
        <v>58000</v>
      </c>
      <c r="G13" s="7"/>
      <c r="H13" s="7"/>
      <c r="I13" s="6" t="s">
        <v>101</v>
      </c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</row>
    <row r="14" spans="1:22" ht="18" customHeight="1" x14ac:dyDescent="0.25">
      <c r="A14" s="133"/>
      <c r="B14" s="147"/>
      <c r="C14" s="32"/>
      <c r="D14" s="94" t="s">
        <v>109</v>
      </c>
      <c r="E14" s="7"/>
      <c r="F14" s="95">
        <v>169500</v>
      </c>
      <c r="G14" s="7"/>
      <c r="H14" s="7"/>
      <c r="I14" s="6" t="s">
        <v>118</v>
      </c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</row>
    <row r="15" spans="1:22" ht="18" customHeight="1" x14ac:dyDescent="0.25">
      <c r="A15" s="133"/>
      <c r="B15" s="147"/>
      <c r="C15" s="32"/>
      <c r="D15" s="94" t="s">
        <v>110</v>
      </c>
      <c r="E15" s="7"/>
      <c r="F15" s="95">
        <v>58000</v>
      </c>
      <c r="G15" s="7"/>
      <c r="H15" s="7"/>
      <c r="I15" s="6" t="s">
        <v>101</v>
      </c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</row>
    <row r="16" spans="1:22" ht="18" customHeight="1" x14ac:dyDescent="0.25">
      <c r="A16" s="133"/>
      <c r="B16" s="147"/>
      <c r="C16" s="32"/>
      <c r="D16" s="94" t="s">
        <v>111</v>
      </c>
      <c r="E16" s="7"/>
      <c r="F16" s="95">
        <v>49700</v>
      </c>
      <c r="G16" s="7"/>
      <c r="H16" s="7"/>
      <c r="I16" s="6" t="s">
        <v>100</v>
      </c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</row>
    <row r="17" spans="1:23" ht="18" customHeight="1" x14ac:dyDescent="0.25">
      <c r="A17" s="133"/>
      <c r="B17" s="147"/>
      <c r="C17" s="32"/>
      <c r="D17" s="94" t="s">
        <v>112</v>
      </c>
      <c r="E17" s="7"/>
      <c r="F17" s="95">
        <v>58000</v>
      </c>
      <c r="G17" s="7"/>
      <c r="H17" s="7"/>
      <c r="I17" s="6" t="s">
        <v>101</v>
      </c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</row>
    <row r="18" spans="1:23" ht="18" customHeight="1" x14ac:dyDescent="0.25">
      <c r="A18" s="133"/>
      <c r="B18" s="147"/>
      <c r="C18" s="32"/>
      <c r="D18" s="94" t="s">
        <v>113</v>
      </c>
      <c r="E18" s="7"/>
      <c r="F18" s="95">
        <v>49700</v>
      </c>
      <c r="G18" s="7"/>
      <c r="H18" s="7"/>
      <c r="I18" s="6" t="s">
        <v>100</v>
      </c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</row>
    <row r="19" spans="1:23" ht="18" customHeight="1" x14ac:dyDescent="0.25">
      <c r="A19" s="133"/>
      <c r="B19" s="147"/>
      <c r="C19" s="32"/>
      <c r="D19" s="94" t="s">
        <v>114</v>
      </c>
      <c r="E19" s="7"/>
      <c r="F19" s="95">
        <v>292700</v>
      </c>
      <c r="G19" s="7"/>
      <c r="H19" s="7"/>
      <c r="I19" s="6" t="s">
        <v>123</v>
      </c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</row>
    <row r="20" spans="1:23" ht="18" customHeight="1" x14ac:dyDescent="0.25">
      <c r="A20" s="133"/>
      <c r="B20" s="147"/>
      <c r="C20" s="32"/>
      <c r="D20" s="94" t="s">
        <v>115</v>
      </c>
      <c r="E20" s="7"/>
      <c r="F20" s="95">
        <v>176000</v>
      </c>
      <c r="G20" s="7"/>
      <c r="H20" s="7"/>
      <c r="I20" s="6" t="s">
        <v>119</v>
      </c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</row>
    <row r="21" spans="1:23" ht="43.5" customHeight="1" x14ac:dyDescent="0.25">
      <c r="A21" s="133"/>
      <c r="B21" s="147"/>
      <c r="C21" s="33" t="s">
        <v>7</v>
      </c>
      <c r="D21" s="46" t="s">
        <v>124</v>
      </c>
      <c r="E21" s="24">
        <f t="shared" ref="E21:E40" si="0">SUM(F21:H21)</f>
        <v>1211321</v>
      </c>
      <c r="F21" s="24">
        <f>SUM(F22:F27)</f>
        <v>261321</v>
      </c>
      <c r="G21" s="24">
        <v>450000</v>
      </c>
      <c r="H21" s="24">
        <v>500000</v>
      </c>
      <c r="I21" s="93" t="s">
        <v>92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pans="1:23" x14ac:dyDescent="0.25">
      <c r="A22" s="133"/>
      <c r="B22" s="147"/>
      <c r="C22" s="34"/>
      <c r="D22" s="8" t="s">
        <v>12</v>
      </c>
      <c r="E22" s="7"/>
      <c r="F22" s="7">
        <v>125000</v>
      </c>
      <c r="G22" s="13"/>
      <c r="H22" s="13"/>
      <c r="I22" s="8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 spans="1:23" ht="18" customHeight="1" x14ac:dyDescent="0.25">
      <c r="A23" s="133"/>
      <c r="B23" s="147"/>
      <c r="C23" s="34"/>
      <c r="D23" s="9" t="s">
        <v>134</v>
      </c>
      <c r="E23" s="7"/>
      <c r="F23" s="7">
        <v>10000</v>
      </c>
      <c r="G23" s="13"/>
      <c r="H23" s="13"/>
      <c r="I23" s="17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spans="1:23" x14ac:dyDescent="0.25">
      <c r="A24" s="133"/>
      <c r="B24" s="147"/>
      <c r="C24" s="34"/>
      <c r="D24" s="9" t="s">
        <v>13</v>
      </c>
      <c r="E24" s="7"/>
      <c r="F24" s="7">
        <v>4000</v>
      </c>
      <c r="G24" s="13"/>
      <c r="H24" s="13"/>
      <c r="I24" s="17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pans="1:23" ht="17.25" customHeight="1" x14ac:dyDescent="0.25">
      <c r="A25" s="133"/>
      <c r="B25" s="147"/>
      <c r="C25" s="34"/>
      <c r="D25" s="9" t="s">
        <v>14</v>
      </c>
      <c r="E25" s="7"/>
      <c r="F25" s="7">
        <v>91121</v>
      </c>
      <c r="G25" s="13"/>
      <c r="H25" s="13"/>
      <c r="I25" s="17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 spans="1:23" ht="17.25" customHeight="1" x14ac:dyDescent="0.25">
      <c r="A26" s="133"/>
      <c r="B26" s="147"/>
      <c r="C26" s="34"/>
      <c r="D26" s="9" t="s">
        <v>15</v>
      </c>
      <c r="E26" s="7"/>
      <c r="F26" s="7">
        <v>25200</v>
      </c>
      <c r="G26" s="13"/>
      <c r="H26" s="13"/>
      <c r="I26" s="17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7" spans="1:23" x14ac:dyDescent="0.25">
      <c r="A27" s="133"/>
      <c r="B27" s="147"/>
      <c r="C27" s="34"/>
      <c r="D27" s="9" t="s">
        <v>127</v>
      </c>
      <c r="E27" s="7"/>
      <c r="F27" s="7">
        <v>6000</v>
      </c>
      <c r="G27" s="13"/>
      <c r="H27" s="13"/>
      <c r="I27" s="17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8" spans="1:23" ht="45.75" customHeight="1" x14ac:dyDescent="0.25">
      <c r="A28" s="133"/>
      <c r="B28" s="147"/>
      <c r="C28" s="35" t="s">
        <v>8</v>
      </c>
      <c r="D28" s="46" t="s">
        <v>125</v>
      </c>
      <c r="E28" s="24">
        <f t="shared" si="0"/>
        <v>1433281</v>
      </c>
      <c r="F28" s="24">
        <f>SUM(F29:F33)</f>
        <v>313281</v>
      </c>
      <c r="G28" s="24">
        <v>830000</v>
      </c>
      <c r="H28" s="24">
        <v>290000</v>
      </c>
      <c r="I28" s="23" t="s">
        <v>135</v>
      </c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</row>
    <row r="29" spans="1:23" ht="14.25" customHeight="1" x14ac:dyDescent="0.25">
      <c r="A29" s="133"/>
      <c r="B29" s="147"/>
      <c r="C29" s="37"/>
      <c r="D29" s="6" t="s">
        <v>134</v>
      </c>
      <c r="E29" s="18"/>
      <c r="F29" s="7">
        <v>10000</v>
      </c>
      <c r="G29" s="18"/>
      <c r="H29" s="18"/>
      <c r="I29" s="6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</row>
    <row r="30" spans="1:23" ht="19.5" customHeight="1" x14ac:dyDescent="0.25">
      <c r="A30" s="133"/>
      <c r="B30" s="147"/>
      <c r="C30" s="37"/>
      <c r="D30" s="9" t="s">
        <v>13</v>
      </c>
      <c r="E30" s="18"/>
      <c r="F30" s="18">
        <v>4000</v>
      </c>
      <c r="G30" s="18"/>
      <c r="H30" s="18"/>
      <c r="I30" s="14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</row>
    <row r="31" spans="1:23" x14ac:dyDescent="0.25">
      <c r="A31" s="133"/>
      <c r="B31" s="147"/>
      <c r="C31" s="37"/>
      <c r="D31" s="9" t="s">
        <v>14</v>
      </c>
      <c r="E31" s="18"/>
      <c r="F31" s="18">
        <v>91121</v>
      </c>
      <c r="G31" s="18"/>
      <c r="H31" s="18"/>
      <c r="I31" s="14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</row>
    <row r="32" spans="1:23" x14ac:dyDescent="0.25">
      <c r="A32" s="133"/>
      <c r="B32" s="147"/>
      <c r="C32" s="36"/>
      <c r="D32" s="9" t="s">
        <v>15</v>
      </c>
      <c r="E32" s="7"/>
      <c r="F32" s="7">
        <v>20160</v>
      </c>
      <c r="G32" s="7"/>
      <c r="H32" s="7"/>
      <c r="I32" s="6"/>
      <c r="O32" s="25"/>
      <c r="Q32" s="25"/>
    </row>
    <row r="33" spans="1:23" ht="15.75" thickBot="1" x14ac:dyDescent="0.3">
      <c r="A33" s="133"/>
      <c r="B33" s="148"/>
      <c r="C33" s="38"/>
      <c r="D33" s="26" t="s">
        <v>127</v>
      </c>
      <c r="E33" s="16"/>
      <c r="F33" s="16">
        <v>188000</v>
      </c>
      <c r="G33" s="16"/>
      <c r="H33" s="16"/>
      <c r="I33" s="15"/>
      <c r="O33" s="25"/>
    </row>
    <row r="34" spans="1:23" ht="16.5" thickTop="1" thickBot="1" x14ac:dyDescent="0.3">
      <c r="A34" s="133"/>
      <c r="B34" s="126" t="s">
        <v>10</v>
      </c>
      <c r="C34" s="126"/>
      <c r="D34" s="127"/>
      <c r="E34" s="27">
        <f>SUM(E11+E21+E28)</f>
        <v>3888702</v>
      </c>
      <c r="F34" s="27">
        <f>SUM(F11+F21+F28)</f>
        <v>1818702</v>
      </c>
      <c r="G34" s="27">
        <f>SUM(G11+G21+G28)</f>
        <v>1280000</v>
      </c>
      <c r="H34" s="27">
        <f>SUM(H11+H21+H28)</f>
        <v>790000</v>
      </c>
      <c r="I34" s="19"/>
      <c r="O34" s="25"/>
      <c r="P34" s="85"/>
      <c r="Q34" s="25"/>
      <c r="W34" s="25"/>
    </row>
    <row r="35" spans="1:23" ht="42.75" customHeight="1" thickTop="1" thickBot="1" x14ac:dyDescent="0.3">
      <c r="A35" s="133"/>
      <c r="B35" s="137" t="s">
        <v>21</v>
      </c>
      <c r="C35" s="28" t="s">
        <v>16</v>
      </c>
      <c r="D35" s="43" t="s">
        <v>17</v>
      </c>
      <c r="E35" s="30">
        <f t="shared" si="0"/>
        <v>1112000</v>
      </c>
      <c r="F35" s="30">
        <f>SUM(F36:F38)</f>
        <v>112000</v>
      </c>
      <c r="G35" s="30">
        <v>500000</v>
      </c>
      <c r="H35" s="30">
        <v>500000</v>
      </c>
      <c r="I35" s="29" t="s">
        <v>75</v>
      </c>
      <c r="J35" s="90"/>
      <c r="O35" s="25"/>
    </row>
    <row r="36" spans="1:23" ht="16.5" thickTop="1" thickBot="1" x14ac:dyDescent="0.3">
      <c r="A36" s="133"/>
      <c r="B36" s="138"/>
      <c r="C36" s="41"/>
      <c r="D36" s="39" t="s">
        <v>18</v>
      </c>
      <c r="E36" s="42"/>
      <c r="F36" s="7">
        <v>12000</v>
      </c>
      <c r="G36" s="7"/>
      <c r="H36" s="7"/>
      <c r="I36" s="6"/>
      <c r="J36" s="90"/>
      <c r="O36" s="25"/>
    </row>
    <row r="37" spans="1:23" ht="16.5" thickTop="1" thickBot="1" x14ac:dyDescent="0.3">
      <c r="A37" s="133"/>
      <c r="B37" s="138"/>
      <c r="C37" s="6"/>
      <c r="D37" s="19" t="s">
        <v>82</v>
      </c>
      <c r="E37" s="86"/>
      <c r="F37" s="20">
        <v>0</v>
      </c>
      <c r="G37" s="20"/>
      <c r="H37" s="20"/>
      <c r="I37" s="87"/>
      <c r="J37" s="90"/>
      <c r="O37" s="25"/>
    </row>
    <row r="38" spans="1:23" ht="16.5" thickTop="1" thickBot="1" x14ac:dyDescent="0.3">
      <c r="A38" s="133"/>
      <c r="B38" s="139"/>
      <c r="C38" s="15"/>
      <c r="D38" s="21" t="s">
        <v>19</v>
      </c>
      <c r="E38" s="16"/>
      <c r="F38" s="16">
        <v>100000</v>
      </c>
      <c r="G38" s="16"/>
      <c r="H38" s="16"/>
      <c r="I38" s="40"/>
      <c r="J38" s="90"/>
      <c r="O38" s="25"/>
    </row>
    <row r="39" spans="1:23" ht="16.5" thickTop="1" thickBot="1" x14ac:dyDescent="0.3">
      <c r="A39" s="133"/>
      <c r="B39" s="135" t="s">
        <v>20</v>
      </c>
      <c r="C39" s="135"/>
      <c r="D39" s="136"/>
      <c r="E39" s="47">
        <f>SUM(E35:E35)</f>
        <v>1112000</v>
      </c>
      <c r="F39" s="47">
        <f>SUM(F35:F35)</f>
        <v>112000</v>
      </c>
      <c r="G39" s="47">
        <f>SUM(G35:G35)</f>
        <v>500000</v>
      </c>
      <c r="H39" s="47">
        <f>SUM(H35:H35)</f>
        <v>500000</v>
      </c>
      <c r="I39" s="21"/>
      <c r="J39" s="90"/>
      <c r="O39" s="25"/>
    </row>
    <row r="40" spans="1:23" ht="44.25" thickTop="1" thickBot="1" x14ac:dyDescent="0.3">
      <c r="A40" s="133"/>
      <c r="B40" s="128" t="s">
        <v>34</v>
      </c>
      <c r="C40" s="81" t="s">
        <v>22</v>
      </c>
      <c r="D40" s="45" t="s">
        <v>23</v>
      </c>
      <c r="E40" s="44">
        <f t="shared" si="0"/>
        <v>3921630</v>
      </c>
      <c r="F40" s="44">
        <f>SUM(F41:F42)</f>
        <v>421630</v>
      </c>
      <c r="G40" s="44">
        <v>3200000</v>
      </c>
      <c r="H40" s="44">
        <v>300000</v>
      </c>
      <c r="I40" s="45" t="s">
        <v>93</v>
      </c>
      <c r="J40" s="90"/>
    </row>
    <row r="41" spans="1:23" ht="16.5" thickTop="1" thickBot="1" x14ac:dyDescent="0.3">
      <c r="A41" s="133"/>
      <c r="B41" s="128"/>
      <c r="C41" s="57"/>
      <c r="D41" s="11" t="s">
        <v>24</v>
      </c>
      <c r="E41" s="7"/>
      <c r="F41" s="12">
        <v>200000</v>
      </c>
      <c r="G41" s="12"/>
      <c r="H41" s="12"/>
      <c r="I41" s="10"/>
      <c r="J41" s="90"/>
    </row>
    <row r="42" spans="1:23" ht="31.5" thickTop="1" thickBot="1" x14ac:dyDescent="0.3">
      <c r="A42" s="133"/>
      <c r="B42" s="128"/>
      <c r="C42" s="57"/>
      <c r="D42" s="11" t="s">
        <v>76</v>
      </c>
      <c r="E42" s="7"/>
      <c r="F42" s="50">
        <v>221630</v>
      </c>
      <c r="G42" s="12"/>
      <c r="H42" s="49"/>
      <c r="I42" s="10"/>
      <c r="J42" s="91"/>
    </row>
    <row r="43" spans="1:23" ht="58.5" thickTop="1" thickBot="1" x14ac:dyDescent="0.3">
      <c r="A43" s="133"/>
      <c r="B43" s="128"/>
      <c r="C43" s="81" t="s">
        <v>26</v>
      </c>
      <c r="D43" s="82" t="s">
        <v>27</v>
      </c>
      <c r="E43" s="83">
        <f t="shared" ref="E43" si="1">SUM(F43:H43)</f>
        <v>424000</v>
      </c>
      <c r="F43" s="84">
        <f>SUM(F44:F45)</f>
        <v>224000</v>
      </c>
      <c r="G43" s="78">
        <v>100000</v>
      </c>
      <c r="H43" s="78">
        <v>100000</v>
      </c>
      <c r="I43" s="46" t="s">
        <v>94</v>
      </c>
      <c r="J43" s="90"/>
    </row>
    <row r="44" spans="1:23" ht="16.5" thickTop="1" thickBot="1" x14ac:dyDescent="0.3">
      <c r="A44" s="133"/>
      <c r="B44" s="128"/>
      <c r="C44" s="57"/>
      <c r="D44" s="52" t="s">
        <v>28</v>
      </c>
      <c r="E44" s="53"/>
      <c r="F44" s="54">
        <v>194000</v>
      </c>
      <c r="G44" s="12"/>
      <c r="H44" s="12"/>
      <c r="I44" s="12"/>
      <c r="J44" s="90"/>
    </row>
    <row r="45" spans="1:23" ht="16.5" thickTop="1" thickBot="1" x14ac:dyDescent="0.3">
      <c r="A45" s="133"/>
      <c r="B45" s="128"/>
      <c r="C45" s="57"/>
      <c r="D45" s="51" t="s">
        <v>29</v>
      </c>
      <c r="E45" s="53"/>
      <c r="F45" s="54">
        <v>30000</v>
      </c>
      <c r="G45" s="12"/>
      <c r="H45" s="12"/>
      <c r="I45" s="12"/>
      <c r="J45" s="90"/>
    </row>
    <row r="46" spans="1:23" ht="58.5" thickTop="1" thickBot="1" x14ac:dyDescent="0.3">
      <c r="A46" s="133"/>
      <c r="B46" s="128"/>
      <c r="C46" s="80" t="s">
        <v>30</v>
      </c>
      <c r="D46" s="46" t="s">
        <v>126</v>
      </c>
      <c r="E46" s="78">
        <f>SUM(F46:H46)</f>
        <v>312661</v>
      </c>
      <c r="F46" s="78">
        <f>SUM(F47:F50)</f>
        <v>112661</v>
      </c>
      <c r="G46" s="78">
        <v>100000</v>
      </c>
      <c r="H46" s="78">
        <v>100000</v>
      </c>
      <c r="I46" s="79" t="s">
        <v>95</v>
      </c>
    </row>
    <row r="47" spans="1:23" ht="16.5" thickTop="1" thickBot="1" x14ac:dyDescent="0.3">
      <c r="A47" s="133"/>
      <c r="B47" s="128"/>
      <c r="C47" s="58"/>
      <c r="D47" s="118" t="s">
        <v>77</v>
      </c>
      <c r="E47" s="12"/>
      <c r="F47" s="12">
        <v>91121</v>
      </c>
      <c r="G47" s="12"/>
      <c r="H47" s="12"/>
      <c r="I47" s="12"/>
      <c r="J47" s="90"/>
    </row>
    <row r="48" spans="1:23" ht="16.5" thickTop="1" thickBot="1" x14ac:dyDescent="0.3">
      <c r="A48" s="133"/>
      <c r="B48" s="128"/>
      <c r="C48" s="58"/>
      <c r="D48" s="119" t="s">
        <v>31</v>
      </c>
      <c r="E48" s="12"/>
      <c r="F48" s="54">
        <v>10640</v>
      </c>
      <c r="G48" s="12"/>
      <c r="H48" s="12"/>
      <c r="I48" s="12"/>
    </row>
    <row r="49" spans="1:10" ht="16.5" thickTop="1" thickBot="1" x14ac:dyDescent="0.3">
      <c r="A49" s="133"/>
      <c r="B49" s="128"/>
      <c r="C49" s="58"/>
      <c r="D49" s="119" t="s">
        <v>133</v>
      </c>
      <c r="E49" s="12"/>
      <c r="F49" s="54">
        <v>4900</v>
      </c>
      <c r="G49" s="12"/>
      <c r="H49" s="12"/>
      <c r="I49" s="12"/>
    </row>
    <row r="50" spans="1:10" ht="16.5" thickTop="1" thickBot="1" x14ac:dyDescent="0.3">
      <c r="A50" s="133"/>
      <c r="B50" s="128"/>
      <c r="C50" s="58"/>
      <c r="D50" s="119" t="s">
        <v>127</v>
      </c>
      <c r="E50" s="1"/>
      <c r="F50" s="113">
        <v>6000</v>
      </c>
      <c r="G50" s="12"/>
      <c r="H50" s="12"/>
      <c r="I50" s="12"/>
    </row>
    <row r="51" spans="1:10" ht="101.25" thickTop="1" thickBot="1" x14ac:dyDescent="0.3">
      <c r="A51" s="133"/>
      <c r="B51" s="128"/>
      <c r="C51" s="76" t="s">
        <v>32</v>
      </c>
      <c r="D51" s="77" t="s">
        <v>25</v>
      </c>
      <c r="E51" s="78">
        <f>SUM(F51:H51)</f>
        <v>323920</v>
      </c>
      <c r="F51" s="78">
        <f>SUM(F52:F53)</f>
        <v>103920</v>
      </c>
      <c r="G51" s="78">
        <v>110000</v>
      </c>
      <c r="H51" s="78">
        <v>110000</v>
      </c>
      <c r="I51" s="79" t="s">
        <v>96</v>
      </c>
      <c r="J51" s="90"/>
    </row>
    <row r="52" spans="1:10" ht="16.5" thickTop="1" thickBot="1" x14ac:dyDescent="0.3">
      <c r="A52" s="133"/>
      <c r="B52" s="128"/>
      <c r="C52" s="96"/>
      <c r="D52" s="97" t="s">
        <v>97</v>
      </c>
      <c r="E52" s="98"/>
      <c r="F52" s="98">
        <v>70000</v>
      </c>
      <c r="G52" s="99"/>
      <c r="H52" s="99"/>
      <c r="I52" s="100"/>
      <c r="J52" s="90"/>
    </row>
    <row r="53" spans="1:10" ht="16.5" thickTop="1" thickBot="1" x14ac:dyDescent="0.3">
      <c r="A53" s="133"/>
      <c r="B53" s="128"/>
      <c r="C53" s="58"/>
      <c r="D53" s="48" t="s">
        <v>98</v>
      </c>
      <c r="E53" s="20"/>
      <c r="F53" s="49">
        <v>33920</v>
      </c>
      <c r="G53" s="12"/>
      <c r="H53" s="12"/>
      <c r="I53" s="12"/>
      <c r="J53" s="90"/>
    </row>
    <row r="54" spans="1:10" ht="16.5" thickTop="1" thickBot="1" x14ac:dyDescent="0.3">
      <c r="A54" s="133"/>
      <c r="B54" s="125" t="s">
        <v>33</v>
      </c>
      <c r="C54" s="126"/>
      <c r="D54" s="127"/>
      <c r="E54" s="27">
        <f>SUM(E40+E43+E46+E51)</f>
        <v>4982211</v>
      </c>
      <c r="F54" s="27">
        <f>SUM(F40+F43+F46+F51)</f>
        <v>862211</v>
      </c>
      <c r="G54" s="27">
        <f>SUM(G40+G43+G46+G51)</f>
        <v>3510000</v>
      </c>
      <c r="H54" s="27">
        <f>SUM(H40+H43+H46+H51)</f>
        <v>610000</v>
      </c>
      <c r="I54" s="56"/>
      <c r="J54" s="90"/>
    </row>
    <row r="55" spans="1:10" ht="20.25" thickTop="1" thickBot="1" x14ac:dyDescent="0.35">
      <c r="A55" s="134"/>
      <c r="B55" s="129" t="s">
        <v>35</v>
      </c>
      <c r="C55" s="130"/>
      <c r="D55" s="131"/>
      <c r="E55" s="61">
        <f>SUM(E34+E39+E54)</f>
        <v>9982913</v>
      </c>
      <c r="F55" s="61">
        <f>SUM(F34+F39+F54)</f>
        <v>2792913</v>
      </c>
      <c r="G55" s="61">
        <f>SUM(G34+G39+G54)</f>
        <v>5290000</v>
      </c>
      <c r="H55" s="61">
        <f>SUM(H34+H39+H54)</f>
        <v>1900000</v>
      </c>
      <c r="I55" s="59"/>
      <c r="J55" s="90"/>
    </row>
    <row r="56" spans="1:10" ht="43.5" thickTop="1" x14ac:dyDescent="0.25">
      <c r="A56" s="154" t="s">
        <v>48</v>
      </c>
      <c r="B56" s="164" t="s">
        <v>44</v>
      </c>
      <c r="C56" s="72" t="s">
        <v>37</v>
      </c>
      <c r="D56" s="75" t="s">
        <v>38</v>
      </c>
      <c r="E56" s="68">
        <f>SUM(F56:H56)</f>
        <v>60720</v>
      </c>
      <c r="F56" s="68">
        <f>SUM(F57:F57)</f>
        <v>20240</v>
      </c>
      <c r="G56" s="68">
        <v>20240</v>
      </c>
      <c r="H56" s="68">
        <v>20240</v>
      </c>
      <c r="I56" s="71" t="s">
        <v>78</v>
      </c>
      <c r="J56" s="90"/>
    </row>
    <row r="57" spans="1:10" ht="20.25" customHeight="1" thickBot="1" x14ac:dyDescent="0.3">
      <c r="A57" s="155"/>
      <c r="B57" s="165"/>
      <c r="C57" s="10"/>
      <c r="D57" s="10" t="s">
        <v>39</v>
      </c>
      <c r="E57" s="12"/>
      <c r="F57" s="12">
        <v>20240</v>
      </c>
      <c r="G57" s="12"/>
      <c r="H57" s="12"/>
      <c r="I57" s="12"/>
      <c r="J57" s="90"/>
    </row>
    <row r="58" spans="1:10" ht="15" customHeight="1" thickTop="1" thickBot="1" x14ac:dyDescent="0.3">
      <c r="A58" s="155"/>
      <c r="B58" s="125" t="s">
        <v>43</v>
      </c>
      <c r="C58" s="126"/>
      <c r="D58" s="127"/>
      <c r="E58" s="65">
        <f>SUM(E56)</f>
        <v>60720</v>
      </c>
      <c r="F58" s="65">
        <f>SUM(F56)</f>
        <v>20240</v>
      </c>
      <c r="G58" s="65">
        <f>SUM(G56)</f>
        <v>20240</v>
      </c>
      <c r="H58" s="65">
        <f>SUM(H56)</f>
        <v>20240</v>
      </c>
      <c r="I58" s="64"/>
      <c r="J58" s="90"/>
    </row>
    <row r="59" spans="1:10" ht="64.5" customHeight="1" thickTop="1" x14ac:dyDescent="0.25">
      <c r="A59" s="155"/>
      <c r="B59" s="169" t="s">
        <v>84</v>
      </c>
      <c r="C59" s="72" t="s">
        <v>85</v>
      </c>
      <c r="D59" s="88" t="s">
        <v>86</v>
      </c>
      <c r="E59" s="73">
        <f>SUM(F59:H59)</f>
        <v>740000</v>
      </c>
      <c r="F59" s="73">
        <f>SUM(F60:F61)</f>
        <v>580000</v>
      </c>
      <c r="G59" s="73">
        <v>80000</v>
      </c>
      <c r="H59" s="73">
        <v>80000</v>
      </c>
      <c r="I59" s="74" t="s">
        <v>88</v>
      </c>
      <c r="J59" s="90"/>
    </row>
    <row r="60" spans="1:10" ht="27.75" customHeight="1" thickBot="1" x14ac:dyDescent="0.3">
      <c r="A60" s="155"/>
      <c r="B60" s="170"/>
      <c r="C60" s="48"/>
      <c r="D60" s="48" t="s">
        <v>87</v>
      </c>
      <c r="E60" s="63"/>
      <c r="F60" s="63">
        <v>80000</v>
      </c>
      <c r="G60" s="63"/>
      <c r="H60" s="63"/>
      <c r="I60" s="63"/>
      <c r="J60" s="90"/>
    </row>
    <row r="61" spans="1:10" ht="27.75" customHeight="1" thickTop="1" thickBot="1" x14ac:dyDescent="0.3">
      <c r="A61" s="156"/>
      <c r="B61" s="171"/>
      <c r="C61" s="10"/>
      <c r="D61" s="10" t="s">
        <v>120</v>
      </c>
      <c r="E61" s="64"/>
      <c r="F61" s="64">
        <v>500000</v>
      </c>
      <c r="G61" s="64"/>
      <c r="H61" s="64"/>
      <c r="I61" s="64"/>
      <c r="J61" s="90"/>
    </row>
    <row r="62" spans="1:10" ht="29.25" customHeight="1" thickTop="1" thickBot="1" x14ac:dyDescent="0.3">
      <c r="A62" s="155"/>
      <c r="B62" s="168" t="s">
        <v>89</v>
      </c>
      <c r="C62" s="135"/>
      <c r="D62" s="136"/>
      <c r="E62" s="65">
        <f>SUM(E59)</f>
        <v>740000</v>
      </c>
      <c r="F62" s="65">
        <f>SUM(F59)</f>
        <v>580000</v>
      </c>
      <c r="G62" s="65">
        <f>SUM(G59)</f>
        <v>80000</v>
      </c>
      <c r="H62" s="65">
        <f>SUM(H59)</f>
        <v>80000</v>
      </c>
      <c r="I62" s="64"/>
      <c r="J62" s="90"/>
    </row>
    <row r="63" spans="1:10" ht="60.75" customHeight="1" thickTop="1" x14ac:dyDescent="0.25">
      <c r="A63" s="155"/>
      <c r="B63" s="166" t="s">
        <v>46</v>
      </c>
      <c r="C63" s="72" t="s">
        <v>40</v>
      </c>
      <c r="D63" s="72" t="s">
        <v>41</v>
      </c>
      <c r="E63" s="73">
        <f>SUM(F63:H63)</f>
        <v>180000</v>
      </c>
      <c r="F63" s="73">
        <f>SUM(F64)</f>
        <v>50000</v>
      </c>
      <c r="G63" s="73">
        <v>60000</v>
      </c>
      <c r="H63" s="73">
        <v>70000</v>
      </c>
      <c r="I63" s="74" t="s">
        <v>121</v>
      </c>
      <c r="J63" s="90"/>
    </row>
    <row r="64" spans="1:10" ht="20.25" customHeight="1" thickBot="1" x14ac:dyDescent="0.3">
      <c r="A64" s="155"/>
      <c r="B64" s="167"/>
      <c r="C64" s="10"/>
      <c r="D64" s="10" t="s">
        <v>42</v>
      </c>
      <c r="E64" s="63"/>
      <c r="F64" s="63">
        <v>50000</v>
      </c>
      <c r="G64" s="63"/>
      <c r="H64" s="63"/>
      <c r="I64" s="63"/>
      <c r="J64" s="90"/>
    </row>
    <row r="65" spans="1:10" ht="16.5" thickTop="1" thickBot="1" x14ac:dyDescent="0.3">
      <c r="A65" s="155"/>
      <c r="B65" s="125" t="s">
        <v>45</v>
      </c>
      <c r="C65" s="126"/>
      <c r="D65" s="127"/>
      <c r="E65" s="65">
        <f>SUM(E63)</f>
        <v>180000</v>
      </c>
      <c r="F65" s="65">
        <f t="shared" ref="F65:H65" si="2">SUM(F63)</f>
        <v>50000</v>
      </c>
      <c r="G65" s="65">
        <f t="shared" si="2"/>
        <v>60000</v>
      </c>
      <c r="H65" s="65">
        <f t="shared" si="2"/>
        <v>70000</v>
      </c>
      <c r="I65" s="64"/>
      <c r="J65" s="90"/>
    </row>
    <row r="66" spans="1:10" ht="21.75" customHeight="1" thickTop="1" thickBot="1" x14ac:dyDescent="0.35">
      <c r="A66" s="157"/>
      <c r="B66" s="129" t="s">
        <v>47</v>
      </c>
      <c r="C66" s="130"/>
      <c r="D66" s="131"/>
      <c r="E66" s="61">
        <f>SUM(E58+E62+E65)</f>
        <v>980720</v>
      </c>
      <c r="F66" s="61">
        <f>SUM(F58+F62+F65)</f>
        <v>650240</v>
      </c>
      <c r="G66" s="61">
        <f>SUM(G58+G62+G65)</f>
        <v>160240</v>
      </c>
      <c r="H66" s="61">
        <f>SUM(H58+H62+H65)</f>
        <v>170240</v>
      </c>
      <c r="I66" s="59"/>
      <c r="J66" s="90"/>
    </row>
    <row r="67" spans="1:10" ht="43.5" thickTop="1" x14ac:dyDescent="0.25">
      <c r="A67" s="162" t="s">
        <v>74</v>
      </c>
      <c r="B67" s="158" t="s">
        <v>58</v>
      </c>
      <c r="C67" s="67" t="s">
        <v>49</v>
      </c>
      <c r="D67" s="70" t="s">
        <v>50</v>
      </c>
      <c r="E67" s="68">
        <f>SUM(F67:H67)</f>
        <v>378180</v>
      </c>
      <c r="F67" s="68">
        <f>SUM(F68:F70)</f>
        <v>113180</v>
      </c>
      <c r="G67" s="68">
        <v>130000</v>
      </c>
      <c r="H67" s="68">
        <v>135000</v>
      </c>
      <c r="I67" s="71" t="s">
        <v>122</v>
      </c>
      <c r="J67" s="90"/>
    </row>
    <row r="68" spans="1:10" x14ac:dyDescent="0.25">
      <c r="A68" s="163"/>
      <c r="B68" s="159"/>
      <c r="C68" s="10"/>
      <c r="D68" s="10" t="s">
        <v>51</v>
      </c>
      <c r="E68" s="12"/>
      <c r="F68" s="12">
        <v>80000</v>
      </c>
      <c r="G68" s="12"/>
      <c r="H68" s="12"/>
      <c r="I68" s="12"/>
      <c r="J68" s="90"/>
    </row>
    <row r="69" spans="1:10" x14ac:dyDescent="0.25">
      <c r="A69" s="163"/>
      <c r="B69" s="159"/>
      <c r="C69" s="10"/>
      <c r="D69" s="10" t="s">
        <v>52</v>
      </c>
      <c r="E69" s="12"/>
      <c r="F69" s="12">
        <v>30000</v>
      </c>
      <c r="G69" s="12"/>
      <c r="H69" s="12"/>
      <c r="I69" s="12"/>
      <c r="J69" s="90"/>
    </row>
    <row r="70" spans="1:10" ht="30" x14ac:dyDescent="0.25">
      <c r="A70" s="163"/>
      <c r="B70" s="159"/>
      <c r="C70" s="10"/>
      <c r="D70" s="11" t="s">
        <v>53</v>
      </c>
      <c r="E70" s="12"/>
      <c r="F70" s="12">
        <v>3180</v>
      </c>
      <c r="G70" s="12"/>
      <c r="H70" s="12"/>
      <c r="I70" s="12"/>
      <c r="J70" s="90"/>
    </row>
    <row r="71" spans="1:10" ht="42.75" x14ac:dyDescent="0.25">
      <c r="A71" s="163"/>
      <c r="B71" s="159"/>
      <c r="C71" s="67" t="s">
        <v>54</v>
      </c>
      <c r="D71" s="70" t="s">
        <v>55</v>
      </c>
      <c r="E71" s="68">
        <f>SUM(F71:H71)</f>
        <v>66000</v>
      </c>
      <c r="F71" s="68">
        <f>SUM(F72)</f>
        <v>21500</v>
      </c>
      <c r="G71" s="68">
        <v>22000</v>
      </c>
      <c r="H71" s="68">
        <v>22500</v>
      </c>
      <c r="I71" s="71" t="s">
        <v>79</v>
      </c>
      <c r="J71" s="90"/>
    </row>
    <row r="72" spans="1:10" ht="15.75" thickBot="1" x14ac:dyDescent="0.3">
      <c r="A72" s="163"/>
      <c r="B72" s="160"/>
      <c r="C72" s="10"/>
      <c r="D72" s="10" t="s">
        <v>56</v>
      </c>
      <c r="E72" s="63"/>
      <c r="F72" s="63">
        <v>21500</v>
      </c>
      <c r="G72" s="63"/>
      <c r="H72" s="63"/>
      <c r="I72" s="63"/>
      <c r="J72" s="90"/>
    </row>
    <row r="73" spans="1:10" ht="16.5" thickTop="1" thickBot="1" x14ac:dyDescent="0.3">
      <c r="A73" s="163"/>
      <c r="B73" s="125" t="s">
        <v>57</v>
      </c>
      <c r="C73" s="126"/>
      <c r="D73" s="127"/>
      <c r="E73" s="65">
        <f>SUM(E67+E71)</f>
        <v>444180</v>
      </c>
      <c r="F73" s="65">
        <f t="shared" ref="F73:H73" si="3">SUM(F67+F71)</f>
        <v>134680</v>
      </c>
      <c r="G73" s="65">
        <f t="shared" si="3"/>
        <v>152000</v>
      </c>
      <c r="H73" s="65">
        <f t="shared" si="3"/>
        <v>157500</v>
      </c>
      <c r="I73" s="64"/>
      <c r="J73" s="90"/>
    </row>
    <row r="74" spans="1:10" ht="30" thickTop="1" x14ac:dyDescent="0.25">
      <c r="A74" s="163"/>
      <c r="B74" s="161" t="s">
        <v>72</v>
      </c>
      <c r="C74" s="62" t="s">
        <v>59</v>
      </c>
      <c r="D74" s="62" t="s">
        <v>60</v>
      </c>
      <c r="E74" s="60">
        <f>SUM(F74:H74)</f>
        <v>28500</v>
      </c>
      <c r="F74" s="60">
        <f>SUM(F75:F75)</f>
        <v>9000</v>
      </c>
      <c r="G74" s="60">
        <v>9500</v>
      </c>
      <c r="H74" s="60">
        <v>10000</v>
      </c>
      <c r="I74" s="66" t="s">
        <v>83</v>
      </c>
      <c r="J74" s="90"/>
    </row>
    <row r="75" spans="1:10" x14ac:dyDescent="0.25">
      <c r="A75" s="163"/>
      <c r="B75" s="159"/>
      <c r="C75" s="10"/>
      <c r="D75" s="10" t="s">
        <v>61</v>
      </c>
      <c r="E75" s="12"/>
      <c r="F75" s="12">
        <v>9000</v>
      </c>
      <c r="G75" s="12"/>
      <c r="H75" s="12"/>
      <c r="I75" s="12"/>
      <c r="J75" s="90"/>
    </row>
    <row r="76" spans="1:10" ht="57" x14ac:dyDescent="0.25">
      <c r="A76" s="163"/>
      <c r="B76" s="159"/>
      <c r="C76" s="67" t="s">
        <v>62</v>
      </c>
      <c r="D76" s="70" t="s">
        <v>63</v>
      </c>
      <c r="E76" s="68">
        <f>SUM(F76:H76)</f>
        <v>308500</v>
      </c>
      <c r="F76" s="68">
        <f>SUM(F77:F77)</f>
        <v>88500</v>
      </c>
      <c r="G76" s="68">
        <v>100000</v>
      </c>
      <c r="H76" s="68">
        <v>120000</v>
      </c>
      <c r="I76" s="89" t="s">
        <v>90</v>
      </c>
      <c r="J76" s="90"/>
    </row>
    <row r="77" spans="1:10" x14ac:dyDescent="0.25">
      <c r="A77" s="163"/>
      <c r="B77" s="159"/>
      <c r="C77" s="10"/>
      <c r="D77" s="10" t="s">
        <v>64</v>
      </c>
      <c r="E77" s="12"/>
      <c r="F77" s="12">
        <v>88500</v>
      </c>
      <c r="G77" s="12"/>
      <c r="H77" s="12"/>
      <c r="I77" s="12"/>
      <c r="J77" s="90"/>
    </row>
    <row r="78" spans="1:10" ht="28.5" x14ac:dyDescent="0.25">
      <c r="A78" s="163"/>
      <c r="B78" s="159"/>
      <c r="C78" s="69" t="s">
        <v>65</v>
      </c>
      <c r="D78" s="67" t="s">
        <v>66</v>
      </c>
      <c r="E78" s="68">
        <f>SUM(F78:H78)</f>
        <v>45500</v>
      </c>
      <c r="F78" s="68">
        <f>SUM(F79:F80)</f>
        <v>14000</v>
      </c>
      <c r="G78" s="68">
        <v>15500</v>
      </c>
      <c r="H78" s="68">
        <v>16000</v>
      </c>
      <c r="I78" s="71" t="s">
        <v>80</v>
      </c>
      <c r="J78" s="90"/>
    </row>
    <row r="79" spans="1:10" x14ac:dyDescent="0.25">
      <c r="A79" s="163"/>
      <c r="B79" s="159"/>
      <c r="C79" s="10"/>
      <c r="D79" s="10" t="s">
        <v>67</v>
      </c>
      <c r="E79" s="12"/>
      <c r="F79" s="12">
        <v>12000</v>
      </c>
      <c r="G79" s="12"/>
      <c r="H79" s="12"/>
      <c r="I79" s="12"/>
      <c r="J79" s="90"/>
    </row>
    <row r="80" spans="1:10" x14ac:dyDescent="0.25">
      <c r="A80" s="163"/>
      <c r="B80" s="159"/>
      <c r="C80" s="10"/>
      <c r="D80" s="10" t="s">
        <v>68</v>
      </c>
      <c r="E80" s="12"/>
      <c r="F80" s="12">
        <v>2000</v>
      </c>
      <c r="G80" s="12"/>
      <c r="H80" s="12"/>
      <c r="I80" s="12"/>
      <c r="J80" s="90"/>
    </row>
    <row r="81" spans="1:10" ht="28.5" x14ac:dyDescent="0.25">
      <c r="A81" s="163"/>
      <c r="B81" s="159"/>
      <c r="C81" s="67" t="s">
        <v>69</v>
      </c>
      <c r="D81" s="67" t="s">
        <v>70</v>
      </c>
      <c r="E81" s="68">
        <f>SUM(F81:H81)</f>
        <v>844200</v>
      </c>
      <c r="F81" s="68">
        <f>SUM(F82:F82)</f>
        <v>289200</v>
      </c>
      <c r="G81" s="68">
        <v>280000</v>
      </c>
      <c r="H81" s="68">
        <v>275000</v>
      </c>
      <c r="I81" s="71" t="s">
        <v>81</v>
      </c>
      <c r="J81" s="90"/>
    </row>
    <row r="82" spans="1:10" ht="15.75" thickBot="1" x14ac:dyDescent="0.3">
      <c r="A82" s="163"/>
      <c r="B82" s="160"/>
      <c r="C82" s="10"/>
      <c r="D82" s="10" t="s">
        <v>99</v>
      </c>
      <c r="E82" s="63"/>
      <c r="F82" s="63">
        <v>289200</v>
      </c>
      <c r="G82" s="63"/>
      <c r="H82" s="63"/>
      <c r="I82" s="63"/>
      <c r="J82" s="90"/>
    </row>
    <row r="83" spans="1:10" ht="16.5" thickTop="1" thickBot="1" x14ac:dyDescent="0.3">
      <c r="A83" s="163"/>
      <c r="B83" s="125" t="s">
        <v>71</v>
      </c>
      <c r="C83" s="126"/>
      <c r="D83" s="127"/>
      <c r="E83" s="65">
        <f>SUM(E74+E76+E78+E81)</f>
        <v>1226700</v>
      </c>
      <c r="F83" s="65">
        <f>SUM(F74+F76+F78+F81)</f>
        <v>400700</v>
      </c>
      <c r="G83" s="65">
        <f>SUM(G74+G76+G78+G81)</f>
        <v>405000</v>
      </c>
      <c r="H83" s="65">
        <f>SUM(H74+H76+H78+H81)</f>
        <v>421000</v>
      </c>
      <c r="I83" s="64"/>
      <c r="J83" s="90"/>
    </row>
    <row r="84" spans="1:10" ht="19.5" thickTop="1" x14ac:dyDescent="0.3">
      <c r="A84" s="163"/>
      <c r="B84" s="129" t="s">
        <v>73</v>
      </c>
      <c r="C84" s="130"/>
      <c r="D84" s="131"/>
      <c r="E84" s="61">
        <f>SUM(E73+E83)</f>
        <v>1670880</v>
      </c>
      <c r="F84" s="61">
        <f t="shared" ref="F84:H84" si="4">SUM(F73+F83)</f>
        <v>535380</v>
      </c>
      <c r="G84" s="61">
        <f t="shared" si="4"/>
        <v>557000</v>
      </c>
      <c r="H84" s="61">
        <f t="shared" si="4"/>
        <v>578500</v>
      </c>
      <c r="I84" s="59"/>
      <c r="J84" s="90"/>
    </row>
    <row r="85" spans="1:10" x14ac:dyDescent="0.25">
      <c r="A85" s="5"/>
      <c r="B85" s="5"/>
      <c r="C85" s="5"/>
      <c r="D85" s="5"/>
      <c r="E85" s="55"/>
      <c r="F85" s="55"/>
      <c r="G85" s="55"/>
      <c r="H85" s="55"/>
      <c r="I85" s="55"/>
    </row>
    <row r="86" spans="1:10" ht="15" customHeight="1" x14ac:dyDescent="0.25">
      <c r="A86" s="153" t="s">
        <v>139</v>
      </c>
      <c r="B86" s="153"/>
      <c r="C86" s="153"/>
      <c r="D86" s="153"/>
      <c r="E86" s="153"/>
      <c r="F86" s="153"/>
      <c r="G86" s="153"/>
      <c r="H86" s="153"/>
      <c r="I86" s="153"/>
    </row>
    <row r="87" spans="1:10" x14ac:dyDescent="0.25">
      <c r="A87" s="153"/>
      <c r="B87" s="153"/>
      <c r="C87" s="153"/>
      <c r="D87" s="153"/>
      <c r="E87" s="153"/>
      <c r="F87" s="153"/>
      <c r="G87" s="153"/>
      <c r="H87" s="153"/>
      <c r="I87" s="153"/>
    </row>
    <row r="88" spans="1:10" x14ac:dyDescent="0.25">
      <c r="A88" s="153"/>
      <c r="B88" s="153"/>
      <c r="C88" s="153"/>
      <c r="D88" s="153"/>
      <c r="E88" s="153"/>
      <c r="F88" s="153"/>
      <c r="G88" s="153"/>
      <c r="H88" s="153"/>
      <c r="I88" s="153"/>
    </row>
    <row r="89" spans="1:10" x14ac:dyDescent="0.25">
      <c r="A89" s="153"/>
      <c r="B89" s="153"/>
      <c r="C89" s="153"/>
      <c r="D89" s="153"/>
      <c r="E89" s="153"/>
      <c r="F89" s="153"/>
      <c r="G89" s="153"/>
      <c r="H89" s="153"/>
      <c r="I89" s="153"/>
    </row>
    <row r="90" spans="1:10" x14ac:dyDescent="0.25">
      <c r="A90" s="153"/>
      <c r="B90" s="153"/>
      <c r="C90" s="153"/>
      <c r="D90" s="153"/>
      <c r="E90" s="153"/>
      <c r="F90" s="153"/>
      <c r="G90" s="153"/>
      <c r="H90" s="153"/>
      <c r="I90" s="153"/>
    </row>
    <row r="91" spans="1:10" x14ac:dyDescent="0.25">
      <c r="A91" s="153"/>
      <c r="B91" s="153"/>
      <c r="C91" s="153"/>
      <c r="D91" s="153"/>
      <c r="E91" s="153"/>
      <c r="F91" s="153"/>
      <c r="G91" s="153"/>
      <c r="H91" s="153"/>
      <c r="I91" s="153"/>
    </row>
    <row r="92" spans="1:10" x14ac:dyDescent="0.25">
      <c r="A92" s="153"/>
      <c r="B92" s="153"/>
      <c r="C92" s="153"/>
      <c r="D92" s="153"/>
      <c r="E92" s="153"/>
      <c r="F92" s="153"/>
      <c r="G92" s="153"/>
      <c r="H92" s="153"/>
      <c r="I92" s="153"/>
    </row>
    <row r="93" spans="1:10" x14ac:dyDescent="0.25">
      <c r="A93" s="153"/>
      <c r="B93" s="153"/>
      <c r="C93" s="153"/>
      <c r="D93" s="153"/>
      <c r="E93" s="153"/>
      <c r="F93" s="153"/>
      <c r="G93" s="153"/>
      <c r="H93" s="153"/>
      <c r="I93" s="153"/>
    </row>
    <row r="94" spans="1:10" x14ac:dyDescent="0.25">
      <c r="A94" s="153"/>
      <c r="B94" s="153"/>
      <c r="C94" s="153"/>
      <c r="D94" s="153"/>
      <c r="E94" s="153"/>
      <c r="F94" s="153"/>
      <c r="G94" s="153"/>
      <c r="H94" s="153"/>
      <c r="I94" s="153"/>
    </row>
    <row r="95" spans="1:10" x14ac:dyDescent="0.25">
      <c r="A95" s="153"/>
      <c r="B95" s="153"/>
      <c r="C95" s="153"/>
      <c r="D95" s="153"/>
      <c r="E95" s="153"/>
      <c r="F95" s="153"/>
      <c r="G95" s="153"/>
      <c r="H95" s="153"/>
      <c r="I95" s="153"/>
    </row>
    <row r="96" spans="1:10" x14ac:dyDescent="0.25">
      <c r="A96" s="153"/>
      <c r="B96" s="153"/>
      <c r="C96" s="153"/>
      <c r="D96" s="153"/>
      <c r="E96" s="153"/>
      <c r="F96" s="153"/>
      <c r="G96" s="153"/>
      <c r="H96" s="153"/>
      <c r="I96" s="153"/>
    </row>
    <row r="97" spans="1:9" x14ac:dyDescent="0.25">
      <c r="A97" s="153"/>
      <c r="B97" s="153"/>
      <c r="C97" s="153"/>
      <c r="D97" s="153"/>
      <c r="E97" s="153"/>
      <c r="F97" s="153"/>
      <c r="G97" s="153"/>
      <c r="H97" s="153"/>
      <c r="I97" s="153"/>
    </row>
    <row r="98" spans="1:9" x14ac:dyDescent="0.25">
      <c r="A98" s="153"/>
      <c r="B98" s="153"/>
      <c r="C98" s="153"/>
      <c r="D98" s="153"/>
      <c r="E98" s="153"/>
      <c r="F98" s="153"/>
      <c r="G98" s="153"/>
      <c r="H98" s="153"/>
      <c r="I98" s="153"/>
    </row>
    <row r="99" spans="1:9" x14ac:dyDescent="0.25">
      <c r="A99" s="5"/>
      <c r="B99" s="5"/>
      <c r="C99" s="5"/>
      <c r="D99" s="5"/>
      <c r="E99" s="55"/>
      <c r="F99" s="55"/>
      <c r="G99" s="55"/>
      <c r="H99" s="55"/>
      <c r="I99" s="55"/>
    </row>
    <row r="100" spans="1:9" x14ac:dyDescent="0.25">
      <c r="A100" s="5"/>
      <c r="B100" s="5"/>
      <c r="C100" s="5"/>
      <c r="D100" s="5"/>
      <c r="E100" s="55"/>
      <c r="F100" s="55"/>
      <c r="G100" s="55"/>
      <c r="H100" s="55"/>
      <c r="I100" s="55"/>
    </row>
    <row r="101" spans="1:9" x14ac:dyDescent="0.25">
      <c r="A101" s="5"/>
      <c r="B101" s="5"/>
      <c r="C101" s="5"/>
      <c r="D101" s="5"/>
      <c r="E101" s="55"/>
      <c r="F101" s="55"/>
      <c r="G101" s="55"/>
      <c r="H101" s="55"/>
      <c r="I101" s="55"/>
    </row>
    <row r="102" spans="1:9" x14ac:dyDescent="0.25">
      <c r="A102" s="5"/>
      <c r="B102" s="5"/>
      <c r="C102" s="5"/>
      <c r="D102" s="5"/>
      <c r="E102" s="55"/>
      <c r="F102" s="55"/>
      <c r="G102" s="55"/>
      <c r="H102" s="55"/>
      <c r="I102" s="55"/>
    </row>
    <row r="103" spans="1:9" x14ac:dyDescent="0.25">
      <c r="A103" s="5"/>
      <c r="B103" s="5"/>
      <c r="C103" s="5"/>
      <c r="D103" s="5"/>
      <c r="E103" s="55"/>
      <c r="F103" s="55"/>
      <c r="G103" s="55"/>
      <c r="H103" s="55"/>
      <c r="I103" s="55"/>
    </row>
    <row r="104" spans="1:9" x14ac:dyDescent="0.25">
      <c r="A104" s="5"/>
      <c r="B104" s="5"/>
      <c r="C104" s="5"/>
      <c r="D104" s="5"/>
      <c r="E104" s="55"/>
      <c r="F104" s="55"/>
      <c r="G104" s="55"/>
      <c r="H104" s="55"/>
      <c r="I104" s="55"/>
    </row>
    <row r="105" spans="1:9" x14ac:dyDescent="0.25">
      <c r="A105" s="5"/>
      <c r="B105" s="5"/>
      <c r="C105" s="5"/>
      <c r="D105" s="5"/>
      <c r="E105" s="55"/>
      <c r="F105" s="55"/>
      <c r="G105" s="55"/>
      <c r="H105" s="55"/>
      <c r="I105" s="55"/>
    </row>
    <row r="106" spans="1:9" x14ac:dyDescent="0.25">
      <c r="A106" s="5"/>
      <c r="B106" s="5"/>
      <c r="C106" s="5"/>
      <c r="D106" s="5"/>
      <c r="E106" s="55"/>
      <c r="F106" s="55"/>
      <c r="G106" s="55"/>
      <c r="H106" s="55"/>
      <c r="I106" s="55"/>
    </row>
    <row r="107" spans="1:9" x14ac:dyDescent="0.25">
      <c r="A107" s="5"/>
      <c r="B107" s="5"/>
      <c r="C107" s="5"/>
      <c r="D107" s="5"/>
      <c r="E107" s="55"/>
      <c r="F107" s="55"/>
      <c r="G107" s="55"/>
      <c r="H107" s="55"/>
      <c r="I107" s="55"/>
    </row>
    <row r="108" spans="1:9" x14ac:dyDescent="0.25">
      <c r="A108" s="5"/>
      <c r="B108" s="5"/>
      <c r="C108" s="5"/>
      <c r="D108" s="5"/>
      <c r="E108" s="55"/>
      <c r="F108" s="55"/>
      <c r="G108" s="55"/>
      <c r="H108" s="55"/>
      <c r="I108" s="55"/>
    </row>
    <row r="109" spans="1:9" x14ac:dyDescent="0.25">
      <c r="A109" s="5"/>
      <c r="B109" s="5"/>
      <c r="C109" s="5"/>
      <c r="D109" s="5"/>
      <c r="E109" s="55"/>
      <c r="F109" s="55"/>
      <c r="G109" s="55"/>
      <c r="H109" s="55"/>
      <c r="I109" s="55"/>
    </row>
    <row r="110" spans="1:9" x14ac:dyDescent="0.25">
      <c r="A110" s="5"/>
      <c r="B110" s="5"/>
      <c r="C110" s="5"/>
      <c r="D110" s="5"/>
      <c r="E110" s="55"/>
      <c r="F110" s="55"/>
      <c r="G110" s="55"/>
      <c r="H110" s="55"/>
      <c r="I110" s="55"/>
    </row>
    <row r="111" spans="1:9" x14ac:dyDescent="0.25">
      <c r="A111" s="5"/>
      <c r="B111" s="5"/>
      <c r="C111" s="5"/>
      <c r="D111" s="5"/>
      <c r="E111" s="55"/>
      <c r="F111" s="55"/>
      <c r="G111" s="55"/>
      <c r="H111" s="55"/>
      <c r="I111" s="55"/>
    </row>
    <row r="112" spans="1:9" x14ac:dyDescent="0.25">
      <c r="A112" s="5"/>
      <c r="B112" s="5"/>
      <c r="C112" s="5"/>
      <c r="D112" s="5"/>
      <c r="E112" s="55"/>
      <c r="F112" s="55"/>
      <c r="G112" s="55"/>
      <c r="H112" s="55"/>
      <c r="I112" s="55"/>
    </row>
    <row r="113" spans="1:9" x14ac:dyDescent="0.25">
      <c r="A113" s="5"/>
      <c r="B113" s="5"/>
      <c r="C113" s="5"/>
      <c r="D113" s="5"/>
      <c r="E113" s="55"/>
      <c r="F113" s="55"/>
      <c r="G113" s="55"/>
      <c r="H113" s="55"/>
      <c r="I113" s="55"/>
    </row>
    <row r="114" spans="1:9" x14ac:dyDescent="0.25">
      <c r="A114" s="5"/>
      <c r="B114" s="5"/>
      <c r="C114" s="5"/>
      <c r="D114" s="5"/>
      <c r="E114" s="55"/>
      <c r="F114" s="55"/>
      <c r="G114" s="55"/>
      <c r="H114" s="55"/>
      <c r="I114" s="55"/>
    </row>
    <row r="115" spans="1:9" x14ac:dyDescent="0.25">
      <c r="A115" s="5"/>
      <c r="B115" s="5"/>
      <c r="C115" s="5"/>
      <c r="D115" s="5"/>
      <c r="E115" s="55"/>
      <c r="F115" s="55"/>
      <c r="G115" s="55"/>
      <c r="H115" s="55"/>
      <c r="I115" s="55"/>
    </row>
    <row r="116" spans="1:9" x14ac:dyDescent="0.25">
      <c r="A116" s="5"/>
      <c r="B116" s="5"/>
      <c r="C116" s="5"/>
      <c r="D116" s="5"/>
      <c r="E116" s="55"/>
      <c r="F116" s="55"/>
      <c r="G116" s="55"/>
      <c r="H116" s="55"/>
      <c r="I116" s="55"/>
    </row>
    <row r="117" spans="1:9" x14ac:dyDescent="0.25">
      <c r="A117" s="5"/>
      <c r="B117" s="5"/>
      <c r="C117" s="5"/>
      <c r="D117" s="5"/>
      <c r="E117" s="55"/>
      <c r="F117" s="55"/>
      <c r="G117" s="55"/>
      <c r="H117" s="55"/>
      <c r="I117" s="55"/>
    </row>
    <row r="118" spans="1:9" x14ac:dyDescent="0.25">
      <c r="A118" s="5"/>
      <c r="B118" s="5"/>
      <c r="C118" s="5"/>
      <c r="D118" s="5"/>
      <c r="E118" s="55"/>
      <c r="F118" s="55"/>
      <c r="G118" s="55"/>
      <c r="H118" s="55"/>
      <c r="I118" s="55"/>
    </row>
    <row r="119" spans="1:9" x14ac:dyDescent="0.25">
      <c r="A119" s="5"/>
      <c r="B119" s="5"/>
      <c r="C119" s="5"/>
      <c r="D119" s="5"/>
      <c r="E119" s="55"/>
      <c r="F119" s="55"/>
      <c r="G119" s="55"/>
      <c r="H119" s="55"/>
      <c r="I119" s="55"/>
    </row>
    <row r="120" spans="1:9" x14ac:dyDescent="0.25">
      <c r="A120" s="5"/>
      <c r="B120" s="5"/>
      <c r="C120" s="5"/>
      <c r="D120" s="5"/>
      <c r="E120" s="55"/>
      <c r="F120" s="55"/>
      <c r="G120" s="55"/>
      <c r="H120" s="55"/>
      <c r="I120" s="55"/>
    </row>
    <row r="121" spans="1:9" x14ac:dyDescent="0.25">
      <c r="A121" s="5"/>
      <c r="B121" s="5"/>
      <c r="C121" s="5"/>
      <c r="D121" s="5"/>
      <c r="E121" s="55"/>
      <c r="F121" s="55"/>
      <c r="G121" s="55"/>
      <c r="H121" s="55"/>
      <c r="I121" s="55"/>
    </row>
    <row r="122" spans="1:9" x14ac:dyDescent="0.25">
      <c r="A122" s="5"/>
      <c r="B122" s="5"/>
      <c r="C122" s="5"/>
      <c r="D122" s="5"/>
      <c r="E122" s="55"/>
      <c r="F122" s="55"/>
      <c r="G122" s="55"/>
      <c r="H122" s="55"/>
      <c r="I122" s="55"/>
    </row>
    <row r="123" spans="1:9" x14ac:dyDescent="0.25">
      <c r="A123" s="5"/>
      <c r="B123" s="5"/>
      <c r="C123" s="5"/>
      <c r="D123" s="5"/>
      <c r="E123" s="55"/>
      <c r="F123" s="55"/>
      <c r="G123" s="55"/>
      <c r="H123" s="55"/>
      <c r="I123" s="55"/>
    </row>
    <row r="124" spans="1:9" x14ac:dyDescent="0.25">
      <c r="A124" s="5"/>
      <c r="B124" s="5"/>
      <c r="C124" s="5"/>
      <c r="D124" s="5"/>
      <c r="E124" s="55"/>
      <c r="F124" s="55"/>
      <c r="G124" s="55"/>
      <c r="H124" s="55"/>
      <c r="I124" s="55"/>
    </row>
    <row r="125" spans="1:9" x14ac:dyDescent="0.25">
      <c r="A125" s="5"/>
      <c r="B125" s="5"/>
      <c r="C125" s="5"/>
      <c r="D125" s="5"/>
      <c r="E125" s="55"/>
      <c r="F125" s="55"/>
      <c r="G125" s="55"/>
      <c r="H125" s="55"/>
      <c r="I125" s="55"/>
    </row>
    <row r="126" spans="1:9" x14ac:dyDescent="0.25">
      <c r="A126" s="5"/>
      <c r="B126" s="5"/>
      <c r="C126" s="5"/>
      <c r="D126" s="5"/>
      <c r="E126" s="55"/>
      <c r="F126" s="55"/>
      <c r="G126" s="55"/>
      <c r="H126" s="55"/>
      <c r="I126" s="55"/>
    </row>
    <row r="127" spans="1:9" x14ac:dyDescent="0.25">
      <c r="A127" s="5"/>
      <c r="B127" s="5"/>
      <c r="C127" s="5"/>
      <c r="D127" s="5"/>
      <c r="E127" s="55"/>
      <c r="F127" s="55"/>
      <c r="G127" s="55"/>
      <c r="H127" s="55"/>
      <c r="I127" s="55"/>
    </row>
    <row r="128" spans="1:9" x14ac:dyDescent="0.25">
      <c r="A128" s="5"/>
      <c r="B128" s="5"/>
      <c r="C128" s="5"/>
      <c r="D128" s="5"/>
      <c r="E128" s="55"/>
      <c r="F128" s="55"/>
      <c r="G128" s="55"/>
      <c r="H128" s="55"/>
      <c r="I128" s="55"/>
    </row>
    <row r="129" spans="1:9" x14ac:dyDescent="0.25">
      <c r="A129" s="5"/>
      <c r="B129" s="5"/>
      <c r="C129" s="5"/>
      <c r="D129" s="5"/>
      <c r="E129" s="55"/>
      <c r="F129" s="55"/>
      <c r="G129" s="55"/>
      <c r="H129" s="55"/>
      <c r="I129" s="55"/>
    </row>
    <row r="130" spans="1:9" x14ac:dyDescent="0.25">
      <c r="A130" s="5"/>
      <c r="B130" s="5"/>
      <c r="C130" s="5"/>
      <c r="D130" s="5"/>
      <c r="E130" s="55"/>
      <c r="F130" s="55"/>
      <c r="G130" s="55"/>
      <c r="H130" s="55"/>
      <c r="I130" s="55"/>
    </row>
    <row r="131" spans="1:9" x14ac:dyDescent="0.25">
      <c r="A131" s="5"/>
      <c r="B131" s="5"/>
      <c r="C131" s="5"/>
      <c r="D131" s="5"/>
      <c r="E131" s="55"/>
      <c r="F131" s="55"/>
      <c r="G131" s="55"/>
      <c r="H131" s="55"/>
      <c r="I131" s="55"/>
    </row>
    <row r="132" spans="1:9" x14ac:dyDescent="0.25">
      <c r="A132" s="5"/>
      <c r="B132" s="5"/>
      <c r="C132" s="5"/>
      <c r="D132" s="5"/>
      <c r="E132" s="55"/>
      <c r="F132" s="55"/>
      <c r="G132" s="55"/>
      <c r="H132" s="55"/>
      <c r="I132" s="55"/>
    </row>
    <row r="133" spans="1:9" x14ac:dyDescent="0.25">
      <c r="A133" s="5"/>
      <c r="B133" s="5"/>
      <c r="C133" s="5"/>
      <c r="D133" s="5"/>
      <c r="E133" s="55"/>
      <c r="F133" s="55"/>
      <c r="G133" s="55"/>
      <c r="H133" s="55"/>
      <c r="I133" s="55"/>
    </row>
    <row r="134" spans="1:9" x14ac:dyDescent="0.25">
      <c r="A134" s="5"/>
      <c r="B134" s="5"/>
      <c r="C134" s="5"/>
      <c r="D134" s="5"/>
      <c r="E134" s="55"/>
      <c r="F134" s="55"/>
      <c r="G134" s="55"/>
      <c r="H134" s="55"/>
      <c r="I134" s="55"/>
    </row>
    <row r="135" spans="1:9" x14ac:dyDescent="0.25">
      <c r="A135" s="5"/>
      <c r="B135" s="5"/>
      <c r="C135" s="5"/>
      <c r="D135" s="5"/>
      <c r="E135" s="55"/>
      <c r="F135" s="55"/>
      <c r="G135" s="55"/>
      <c r="H135" s="55"/>
      <c r="I135" s="55"/>
    </row>
    <row r="136" spans="1:9" x14ac:dyDescent="0.25">
      <c r="A136" s="5"/>
      <c r="B136" s="5"/>
      <c r="C136" s="5"/>
      <c r="D136" s="5"/>
      <c r="E136" s="55"/>
      <c r="F136" s="55"/>
      <c r="G136" s="55"/>
      <c r="H136" s="55"/>
      <c r="I136" s="55"/>
    </row>
    <row r="137" spans="1:9" x14ac:dyDescent="0.25">
      <c r="A137" s="5"/>
      <c r="B137" s="5"/>
      <c r="C137" s="5"/>
      <c r="D137" s="5"/>
      <c r="E137" s="55"/>
      <c r="F137" s="55"/>
      <c r="G137" s="55"/>
      <c r="H137" s="55"/>
      <c r="I137" s="55"/>
    </row>
    <row r="138" spans="1:9" x14ac:dyDescent="0.25">
      <c r="A138" s="5"/>
      <c r="B138" s="5"/>
      <c r="C138" s="5"/>
      <c r="D138" s="5"/>
      <c r="E138" s="55"/>
      <c r="F138" s="55"/>
      <c r="G138" s="55"/>
      <c r="H138" s="55"/>
      <c r="I138" s="55"/>
    </row>
    <row r="139" spans="1:9" x14ac:dyDescent="0.25">
      <c r="A139" s="5"/>
      <c r="B139" s="5"/>
      <c r="C139" s="5"/>
      <c r="D139" s="5"/>
      <c r="E139" s="55"/>
      <c r="F139" s="55"/>
      <c r="G139" s="55"/>
      <c r="H139" s="55"/>
      <c r="I139" s="55"/>
    </row>
    <row r="140" spans="1:9" x14ac:dyDescent="0.25">
      <c r="A140" s="5"/>
      <c r="B140" s="5"/>
      <c r="C140" s="5"/>
      <c r="D140" s="5"/>
      <c r="E140" s="55"/>
      <c r="F140" s="55"/>
      <c r="G140" s="55"/>
      <c r="H140" s="55"/>
      <c r="I140" s="55"/>
    </row>
    <row r="141" spans="1:9" x14ac:dyDescent="0.25">
      <c r="A141" s="5"/>
      <c r="B141" s="5"/>
      <c r="C141" s="5"/>
      <c r="D141" s="5"/>
      <c r="E141" s="55"/>
      <c r="F141" s="55"/>
      <c r="G141" s="55"/>
      <c r="H141" s="55"/>
      <c r="I141" s="55"/>
    </row>
    <row r="142" spans="1:9" x14ac:dyDescent="0.25">
      <c r="A142" s="5"/>
      <c r="B142" s="5"/>
      <c r="C142" s="5"/>
      <c r="D142" s="5"/>
      <c r="E142" s="55"/>
      <c r="F142" s="55"/>
      <c r="G142" s="55"/>
      <c r="H142" s="55"/>
      <c r="I142" s="55"/>
    </row>
    <row r="143" spans="1:9" x14ac:dyDescent="0.25">
      <c r="A143" s="5"/>
      <c r="B143" s="5"/>
      <c r="C143" s="5"/>
      <c r="D143" s="5"/>
      <c r="E143" s="55"/>
      <c r="F143" s="55"/>
      <c r="G143" s="55"/>
      <c r="H143" s="55"/>
      <c r="I143" s="55"/>
    </row>
    <row r="144" spans="1:9" x14ac:dyDescent="0.25">
      <c r="A144" s="5"/>
      <c r="B144" s="5"/>
      <c r="C144" s="5"/>
      <c r="D144" s="5"/>
      <c r="E144" s="55"/>
      <c r="F144" s="55"/>
      <c r="G144" s="55"/>
      <c r="H144" s="55"/>
      <c r="I144" s="55"/>
    </row>
    <row r="145" spans="1:9" x14ac:dyDescent="0.25">
      <c r="A145" s="5"/>
      <c r="B145" s="5"/>
      <c r="C145" s="5"/>
      <c r="D145" s="5"/>
      <c r="E145" s="55"/>
      <c r="F145" s="55"/>
      <c r="G145" s="55"/>
      <c r="H145" s="55"/>
      <c r="I145" s="55"/>
    </row>
    <row r="146" spans="1:9" x14ac:dyDescent="0.25">
      <c r="A146" s="5"/>
      <c r="B146" s="5"/>
      <c r="C146" s="5"/>
      <c r="D146" s="5"/>
      <c r="E146" s="55"/>
      <c r="F146" s="55"/>
      <c r="G146" s="55"/>
      <c r="H146" s="55"/>
      <c r="I146" s="55"/>
    </row>
    <row r="147" spans="1:9" x14ac:dyDescent="0.25">
      <c r="A147" s="5"/>
      <c r="B147" s="5"/>
      <c r="C147" s="5"/>
      <c r="D147" s="5"/>
      <c r="E147" s="55"/>
      <c r="F147" s="55"/>
      <c r="G147" s="55"/>
      <c r="H147" s="55"/>
      <c r="I147" s="55"/>
    </row>
    <row r="148" spans="1:9" x14ac:dyDescent="0.25">
      <c r="A148" s="5"/>
      <c r="B148" s="5"/>
      <c r="C148" s="5"/>
      <c r="D148" s="5"/>
      <c r="E148" s="55"/>
      <c r="F148" s="55"/>
      <c r="G148" s="55"/>
      <c r="H148" s="55"/>
      <c r="I148" s="55"/>
    </row>
    <row r="149" spans="1:9" x14ac:dyDescent="0.25">
      <c r="A149" s="5"/>
      <c r="B149" s="5"/>
      <c r="C149" s="5"/>
      <c r="D149" s="5"/>
      <c r="E149" s="55"/>
      <c r="F149" s="55"/>
      <c r="G149" s="55"/>
      <c r="H149" s="55"/>
      <c r="I149" s="55"/>
    </row>
    <row r="150" spans="1:9" x14ac:dyDescent="0.25">
      <c r="A150" s="5"/>
      <c r="B150" s="5"/>
      <c r="C150" s="5"/>
      <c r="D150" s="5"/>
      <c r="E150" s="55"/>
      <c r="F150" s="55"/>
      <c r="G150" s="55"/>
      <c r="H150" s="55"/>
      <c r="I150" s="55"/>
    </row>
    <row r="151" spans="1:9" x14ac:dyDescent="0.25">
      <c r="A151" s="5"/>
      <c r="B151" s="5"/>
      <c r="C151" s="5"/>
      <c r="D151" s="5"/>
      <c r="E151" s="55"/>
      <c r="F151" s="55"/>
      <c r="G151" s="55"/>
      <c r="H151" s="55"/>
      <c r="I151" s="55"/>
    </row>
    <row r="152" spans="1:9" x14ac:dyDescent="0.25">
      <c r="A152" s="5"/>
      <c r="B152" s="5"/>
      <c r="C152" s="5"/>
      <c r="D152" s="5"/>
      <c r="E152" s="55"/>
      <c r="F152" s="55"/>
      <c r="G152" s="55"/>
      <c r="H152" s="55"/>
      <c r="I152" s="55"/>
    </row>
    <row r="153" spans="1:9" x14ac:dyDescent="0.25">
      <c r="A153" s="5"/>
      <c r="B153" s="5"/>
      <c r="C153" s="5"/>
      <c r="D153" s="5"/>
      <c r="E153" s="55"/>
      <c r="F153" s="55"/>
      <c r="G153" s="55"/>
      <c r="H153" s="55"/>
      <c r="I153" s="55"/>
    </row>
    <row r="154" spans="1:9" x14ac:dyDescent="0.25">
      <c r="A154" s="5"/>
      <c r="B154" s="5"/>
      <c r="C154" s="5"/>
      <c r="D154" s="5"/>
      <c r="E154" s="55"/>
      <c r="F154" s="55"/>
      <c r="G154" s="55"/>
      <c r="H154" s="55"/>
      <c r="I154" s="55"/>
    </row>
    <row r="155" spans="1:9" x14ac:dyDescent="0.25">
      <c r="A155" s="5"/>
      <c r="B155" s="5"/>
      <c r="C155" s="5"/>
      <c r="D155" s="5"/>
      <c r="E155" s="55"/>
      <c r="F155" s="55"/>
      <c r="G155" s="55"/>
      <c r="H155" s="55"/>
      <c r="I155" s="55"/>
    </row>
    <row r="156" spans="1:9" x14ac:dyDescent="0.25">
      <c r="A156" s="5"/>
      <c r="B156" s="5"/>
      <c r="C156" s="5"/>
      <c r="D156" s="5"/>
      <c r="E156" s="55"/>
      <c r="F156" s="55"/>
      <c r="G156" s="55"/>
      <c r="H156" s="55"/>
      <c r="I156" s="55"/>
    </row>
    <row r="157" spans="1:9" x14ac:dyDescent="0.25">
      <c r="A157" s="5"/>
      <c r="B157" s="5"/>
      <c r="C157" s="5"/>
      <c r="D157" s="5"/>
      <c r="E157" s="55"/>
      <c r="F157" s="55"/>
      <c r="G157" s="55"/>
      <c r="H157" s="55"/>
      <c r="I157" s="55"/>
    </row>
    <row r="158" spans="1:9" x14ac:dyDescent="0.25">
      <c r="A158" s="5"/>
      <c r="B158" s="5"/>
      <c r="C158" s="5"/>
      <c r="D158" s="5"/>
      <c r="E158" s="55"/>
      <c r="F158" s="55"/>
      <c r="G158" s="55"/>
      <c r="H158" s="55"/>
      <c r="I158" s="55"/>
    </row>
    <row r="159" spans="1:9" x14ac:dyDescent="0.25">
      <c r="A159" s="5"/>
      <c r="B159" s="5"/>
      <c r="C159" s="5"/>
      <c r="D159" s="5"/>
      <c r="E159" s="55"/>
      <c r="F159" s="55"/>
      <c r="G159" s="55"/>
      <c r="H159" s="55"/>
      <c r="I159" s="55"/>
    </row>
    <row r="160" spans="1:9" x14ac:dyDescent="0.25">
      <c r="A160" s="5"/>
      <c r="B160" s="5"/>
      <c r="C160" s="5"/>
      <c r="D160" s="5"/>
      <c r="E160" s="55"/>
      <c r="F160" s="55"/>
      <c r="G160" s="55"/>
      <c r="H160" s="55"/>
      <c r="I160" s="55"/>
    </row>
    <row r="161" spans="1:9" x14ac:dyDescent="0.25">
      <c r="A161" s="5"/>
      <c r="B161" s="5"/>
      <c r="C161" s="5"/>
      <c r="D161" s="5"/>
      <c r="E161" s="55"/>
      <c r="F161" s="55"/>
      <c r="G161" s="55"/>
      <c r="H161" s="55"/>
      <c r="I161" s="55"/>
    </row>
    <row r="162" spans="1:9" x14ac:dyDescent="0.25">
      <c r="A162" s="5"/>
      <c r="B162" s="5"/>
      <c r="C162" s="5"/>
      <c r="D162" s="5"/>
      <c r="E162" s="55"/>
      <c r="F162" s="55"/>
      <c r="G162" s="55"/>
      <c r="H162" s="55"/>
      <c r="I162" s="55"/>
    </row>
    <row r="163" spans="1:9" x14ac:dyDescent="0.25">
      <c r="A163" s="5"/>
      <c r="B163" s="5"/>
      <c r="C163" s="5"/>
      <c r="D163" s="5"/>
      <c r="E163" s="55"/>
      <c r="F163" s="55"/>
      <c r="G163" s="55"/>
      <c r="H163" s="55"/>
      <c r="I163" s="55"/>
    </row>
    <row r="164" spans="1:9" x14ac:dyDescent="0.25">
      <c r="A164" s="5"/>
      <c r="B164" s="5"/>
      <c r="C164" s="5"/>
      <c r="D164" s="5"/>
      <c r="E164" s="55"/>
      <c r="F164" s="55"/>
      <c r="G164" s="55"/>
      <c r="H164" s="55"/>
      <c r="I164" s="55"/>
    </row>
    <row r="165" spans="1:9" x14ac:dyDescent="0.25">
      <c r="A165" s="5"/>
      <c r="B165" s="5"/>
      <c r="C165" s="5"/>
      <c r="D165" s="5"/>
      <c r="E165" s="55"/>
      <c r="F165" s="55"/>
      <c r="G165" s="55"/>
      <c r="H165" s="55"/>
      <c r="I165" s="55"/>
    </row>
    <row r="166" spans="1:9" x14ac:dyDescent="0.25">
      <c r="A166" s="5"/>
      <c r="B166" s="5"/>
      <c r="C166" s="5"/>
      <c r="D166" s="5"/>
      <c r="E166" s="55"/>
      <c r="F166" s="55"/>
      <c r="G166" s="55"/>
      <c r="H166" s="55"/>
      <c r="I166" s="55"/>
    </row>
    <row r="167" spans="1:9" x14ac:dyDescent="0.25">
      <c r="A167" s="5"/>
      <c r="B167" s="5"/>
      <c r="C167" s="5"/>
      <c r="D167" s="5"/>
      <c r="E167" s="55"/>
      <c r="F167" s="55"/>
      <c r="G167" s="55"/>
      <c r="H167" s="55"/>
      <c r="I167" s="55"/>
    </row>
    <row r="168" spans="1:9" x14ac:dyDescent="0.25">
      <c r="A168" s="5"/>
      <c r="B168" s="5"/>
      <c r="C168" s="5"/>
      <c r="D168" s="5"/>
      <c r="E168" s="55"/>
      <c r="F168" s="55"/>
      <c r="G168" s="55"/>
      <c r="H168" s="55"/>
      <c r="I168" s="55"/>
    </row>
    <row r="169" spans="1:9" x14ac:dyDescent="0.25">
      <c r="A169" s="5"/>
      <c r="B169" s="5"/>
      <c r="C169" s="5"/>
      <c r="D169" s="5"/>
      <c r="E169" s="55"/>
      <c r="F169" s="55"/>
      <c r="G169" s="55"/>
      <c r="H169" s="55"/>
      <c r="I169" s="55"/>
    </row>
    <row r="170" spans="1:9" x14ac:dyDescent="0.25">
      <c r="A170" s="5"/>
      <c r="B170" s="5"/>
      <c r="C170" s="5"/>
      <c r="D170" s="5"/>
      <c r="E170" s="55"/>
      <c r="F170" s="55"/>
      <c r="G170" s="55"/>
      <c r="H170" s="55"/>
      <c r="I170" s="55"/>
    </row>
    <row r="171" spans="1:9" x14ac:dyDescent="0.25">
      <c r="A171" s="5"/>
      <c r="B171" s="5"/>
      <c r="C171" s="5"/>
      <c r="D171" s="5"/>
      <c r="E171" s="55"/>
      <c r="F171" s="55"/>
      <c r="G171" s="55"/>
      <c r="H171" s="55"/>
      <c r="I171" s="55"/>
    </row>
    <row r="172" spans="1:9" x14ac:dyDescent="0.25">
      <c r="A172" s="5"/>
      <c r="B172" s="5"/>
      <c r="C172" s="5"/>
      <c r="D172" s="5"/>
      <c r="E172" s="55"/>
      <c r="F172" s="55"/>
      <c r="G172" s="55"/>
      <c r="H172" s="55"/>
      <c r="I172" s="55"/>
    </row>
    <row r="173" spans="1:9" x14ac:dyDescent="0.25">
      <c r="A173" s="5"/>
      <c r="B173" s="5"/>
      <c r="C173" s="5"/>
      <c r="D173" s="5"/>
      <c r="E173" s="55"/>
      <c r="F173" s="55"/>
      <c r="G173" s="55"/>
      <c r="H173" s="55"/>
      <c r="I173" s="55"/>
    </row>
    <row r="174" spans="1:9" x14ac:dyDescent="0.25">
      <c r="A174" s="5"/>
      <c r="B174" s="5"/>
      <c r="C174" s="5"/>
      <c r="D174" s="5"/>
      <c r="E174" s="55"/>
      <c r="F174" s="55"/>
      <c r="G174" s="55"/>
      <c r="H174" s="55"/>
      <c r="I174" s="55"/>
    </row>
    <row r="175" spans="1:9" x14ac:dyDescent="0.25">
      <c r="A175" s="5"/>
      <c r="B175" s="5"/>
      <c r="C175" s="5"/>
      <c r="D175" s="5"/>
      <c r="E175" s="55"/>
      <c r="F175" s="55"/>
      <c r="G175" s="55"/>
      <c r="H175" s="55"/>
      <c r="I175" s="55"/>
    </row>
    <row r="176" spans="1:9" x14ac:dyDescent="0.25">
      <c r="A176" s="5"/>
      <c r="B176" s="5"/>
      <c r="C176" s="5"/>
      <c r="D176" s="5"/>
      <c r="E176" s="55"/>
      <c r="F176" s="55"/>
      <c r="G176" s="55"/>
      <c r="H176" s="55"/>
      <c r="I176" s="55"/>
    </row>
    <row r="177" spans="1:9" x14ac:dyDescent="0.25">
      <c r="A177" s="5"/>
      <c r="B177" s="5"/>
      <c r="C177" s="5"/>
      <c r="D177" s="5"/>
      <c r="E177" s="55"/>
      <c r="F177" s="55"/>
      <c r="G177" s="55"/>
      <c r="H177" s="55"/>
      <c r="I177" s="55"/>
    </row>
    <row r="178" spans="1:9" x14ac:dyDescent="0.25">
      <c r="A178" s="5"/>
      <c r="B178" s="5"/>
      <c r="C178" s="5"/>
      <c r="D178" s="5"/>
      <c r="E178" s="55"/>
      <c r="F178" s="55"/>
      <c r="G178" s="55"/>
      <c r="H178" s="55"/>
      <c r="I178" s="55"/>
    </row>
    <row r="179" spans="1:9" x14ac:dyDescent="0.25">
      <c r="A179" s="5"/>
      <c r="B179" s="5"/>
      <c r="C179" s="5"/>
      <c r="D179" s="5"/>
      <c r="E179" s="55"/>
      <c r="F179" s="55"/>
      <c r="G179" s="55"/>
      <c r="H179" s="55"/>
      <c r="I179" s="55"/>
    </row>
    <row r="180" spans="1:9" x14ac:dyDescent="0.25">
      <c r="A180" s="5"/>
      <c r="B180" s="5"/>
      <c r="C180" s="5"/>
      <c r="D180" s="5"/>
      <c r="E180" s="55"/>
      <c r="F180" s="55"/>
      <c r="G180" s="55"/>
      <c r="H180" s="55"/>
      <c r="I180" s="55"/>
    </row>
    <row r="181" spans="1:9" x14ac:dyDescent="0.25">
      <c r="A181" s="5"/>
      <c r="B181" s="5"/>
      <c r="C181" s="5"/>
      <c r="D181" s="5"/>
      <c r="E181" s="55"/>
      <c r="F181" s="55"/>
      <c r="G181" s="55"/>
      <c r="H181" s="55"/>
      <c r="I181" s="55"/>
    </row>
    <row r="182" spans="1:9" x14ac:dyDescent="0.25">
      <c r="A182" s="5"/>
      <c r="B182" s="5"/>
      <c r="C182" s="5"/>
      <c r="D182" s="5"/>
      <c r="E182" s="55"/>
      <c r="F182" s="55"/>
      <c r="G182" s="55"/>
      <c r="H182" s="55"/>
      <c r="I182" s="55"/>
    </row>
    <row r="183" spans="1:9" x14ac:dyDescent="0.25">
      <c r="A183" s="5"/>
      <c r="B183" s="5"/>
      <c r="C183" s="5"/>
      <c r="D183" s="5"/>
      <c r="E183" s="55"/>
      <c r="F183" s="55"/>
      <c r="G183" s="55"/>
      <c r="H183" s="55"/>
      <c r="I183" s="55"/>
    </row>
    <row r="184" spans="1:9" x14ac:dyDescent="0.25">
      <c r="A184" s="5"/>
      <c r="B184" s="5"/>
      <c r="C184" s="5"/>
      <c r="D184" s="5"/>
      <c r="E184" s="55"/>
      <c r="F184" s="55"/>
      <c r="G184" s="55"/>
      <c r="H184" s="55"/>
      <c r="I184" s="55"/>
    </row>
    <row r="185" spans="1:9" x14ac:dyDescent="0.25">
      <c r="A185" s="5"/>
      <c r="B185" s="5"/>
      <c r="C185" s="5"/>
      <c r="D185" s="5"/>
      <c r="E185" s="55"/>
      <c r="F185" s="55"/>
      <c r="G185" s="55"/>
      <c r="H185" s="55"/>
      <c r="I185" s="55"/>
    </row>
    <row r="186" spans="1:9" x14ac:dyDescent="0.25">
      <c r="A186" s="5"/>
      <c r="B186" s="5"/>
      <c r="C186" s="5"/>
      <c r="D186" s="5"/>
      <c r="E186" s="55"/>
      <c r="F186" s="55"/>
      <c r="G186" s="55"/>
      <c r="H186" s="55"/>
      <c r="I186" s="55"/>
    </row>
    <row r="187" spans="1:9" x14ac:dyDescent="0.25">
      <c r="A187" s="5"/>
      <c r="B187" s="5"/>
      <c r="C187" s="5"/>
      <c r="D187" s="5"/>
      <c r="E187" s="55"/>
      <c r="F187" s="55"/>
      <c r="G187" s="55"/>
      <c r="H187" s="55"/>
      <c r="I187" s="55"/>
    </row>
    <row r="188" spans="1:9" x14ac:dyDescent="0.25">
      <c r="A188" s="5"/>
      <c r="B188" s="5"/>
      <c r="C188" s="5"/>
      <c r="D188" s="5"/>
      <c r="E188" s="55"/>
      <c r="F188" s="55"/>
      <c r="G188" s="55"/>
      <c r="H188" s="55"/>
      <c r="I188" s="55"/>
    </row>
    <row r="189" spans="1:9" x14ac:dyDescent="0.25">
      <c r="A189" s="5"/>
      <c r="B189" s="5"/>
      <c r="C189" s="5"/>
      <c r="D189" s="5"/>
      <c r="E189" s="55"/>
      <c r="F189" s="55"/>
      <c r="G189" s="55"/>
      <c r="H189" s="55"/>
      <c r="I189" s="55"/>
    </row>
    <row r="190" spans="1:9" x14ac:dyDescent="0.25">
      <c r="A190" s="5"/>
      <c r="B190" s="5"/>
      <c r="C190" s="5"/>
      <c r="D190" s="5"/>
      <c r="E190" s="55"/>
      <c r="F190" s="55"/>
      <c r="G190" s="55"/>
      <c r="H190" s="55"/>
      <c r="I190" s="55"/>
    </row>
    <row r="191" spans="1:9" x14ac:dyDescent="0.25">
      <c r="A191" s="5"/>
      <c r="B191" s="5"/>
      <c r="C191" s="5"/>
      <c r="D191" s="5"/>
      <c r="E191" s="55"/>
      <c r="F191" s="55"/>
      <c r="G191" s="55"/>
      <c r="H191" s="55"/>
      <c r="I191" s="55"/>
    </row>
    <row r="192" spans="1:9" x14ac:dyDescent="0.25">
      <c r="A192" s="5"/>
      <c r="B192" s="5"/>
      <c r="C192" s="5"/>
      <c r="D192" s="5"/>
      <c r="E192" s="55"/>
      <c r="F192" s="55"/>
      <c r="G192" s="55"/>
      <c r="H192" s="55"/>
      <c r="I192" s="55"/>
    </row>
    <row r="193" spans="1:9" x14ac:dyDescent="0.25">
      <c r="A193" s="5"/>
      <c r="B193" s="5"/>
      <c r="C193" s="5"/>
      <c r="D193" s="5"/>
      <c r="E193" s="55"/>
      <c r="F193" s="55"/>
      <c r="G193" s="55"/>
      <c r="H193" s="55"/>
      <c r="I193" s="55"/>
    </row>
    <row r="194" spans="1:9" x14ac:dyDescent="0.25">
      <c r="A194" s="5"/>
      <c r="B194" s="5"/>
      <c r="C194" s="5"/>
      <c r="D194" s="5"/>
      <c r="E194" s="55"/>
      <c r="F194" s="55"/>
      <c r="G194" s="55"/>
      <c r="H194" s="55"/>
      <c r="I194" s="55"/>
    </row>
    <row r="195" spans="1:9" x14ac:dyDescent="0.25">
      <c r="A195" s="5"/>
      <c r="B195" s="5"/>
      <c r="C195" s="5"/>
      <c r="D195" s="5"/>
      <c r="E195" s="55"/>
      <c r="F195" s="55"/>
      <c r="G195" s="55"/>
      <c r="H195" s="55"/>
      <c r="I195" s="55"/>
    </row>
    <row r="196" spans="1:9" x14ac:dyDescent="0.25">
      <c r="A196" s="5"/>
      <c r="B196" s="5"/>
      <c r="C196" s="5"/>
      <c r="D196" s="5"/>
      <c r="E196" s="55"/>
      <c r="F196" s="55"/>
      <c r="G196" s="55"/>
      <c r="H196" s="55"/>
      <c r="I196" s="55"/>
    </row>
    <row r="197" spans="1:9" x14ac:dyDescent="0.25">
      <c r="A197" s="5"/>
      <c r="B197" s="5"/>
      <c r="C197" s="5"/>
      <c r="D197" s="5"/>
      <c r="E197" s="55"/>
      <c r="F197" s="55"/>
      <c r="G197" s="55"/>
      <c r="H197" s="55"/>
      <c r="I197" s="55"/>
    </row>
    <row r="198" spans="1:9" x14ac:dyDescent="0.25">
      <c r="A198" s="5"/>
      <c r="B198" s="5"/>
      <c r="C198" s="5"/>
      <c r="D198" s="5"/>
      <c r="E198" s="55"/>
      <c r="F198" s="55"/>
      <c r="G198" s="55"/>
      <c r="H198" s="55"/>
      <c r="I198" s="55"/>
    </row>
    <row r="199" spans="1:9" x14ac:dyDescent="0.25">
      <c r="A199" s="5"/>
      <c r="B199" s="5"/>
      <c r="C199" s="5"/>
      <c r="D199" s="5"/>
      <c r="E199" s="55"/>
      <c r="F199" s="55"/>
      <c r="G199" s="55"/>
      <c r="H199" s="55"/>
      <c r="I199" s="55"/>
    </row>
    <row r="200" spans="1:9" x14ac:dyDescent="0.25">
      <c r="E200" s="25"/>
      <c r="F200" s="25"/>
      <c r="G200" s="25"/>
      <c r="H200" s="25"/>
      <c r="I200" s="25"/>
    </row>
    <row r="201" spans="1:9" x14ac:dyDescent="0.25">
      <c r="E201" s="25"/>
      <c r="F201" s="25"/>
      <c r="G201" s="25"/>
      <c r="H201" s="25"/>
      <c r="I201" s="25"/>
    </row>
    <row r="202" spans="1:9" x14ac:dyDescent="0.25">
      <c r="E202" s="25"/>
      <c r="F202" s="25"/>
      <c r="G202" s="25"/>
      <c r="H202" s="25"/>
      <c r="I202" s="25"/>
    </row>
    <row r="203" spans="1:9" x14ac:dyDescent="0.25">
      <c r="E203" s="25"/>
      <c r="F203" s="25"/>
      <c r="G203" s="25"/>
      <c r="H203" s="25"/>
      <c r="I203" s="25"/>
    </row>
    <row r="204" spans="1:9" x14ac:dyDescent="0.25">
      <c r="E204" s="25"/>
      <c r="F204" s="25"/>
      <c r="G204" s="25"/>
      <c r="H204" s="25"/>
      <c r="I204" s="25"/>
    </row>
    <row r="205" spans="1:9" x14ac:dyDescent="0.25">
      <c r="E205" s="25"/>
      <c r="F205" s="25"/>
      <c r="G205" s="25"/>
      <c r="H205" s="25"/>
      <c r="I205" s="25"/>
    </row>
    <row r="206" spans="1:9" x14ac:dyDescent="0.25">
      <c r="E206" s="25"/>
      <c r="F206" s="25"/>
      <c r="G206" s="25"/>
      <c r="H206" s="25"/>
      <c r="I206" s="25"/>
    </row>
    <row r="207" spans="1:9" x14ac:dyDescent="0.25">
      <c r="E207" s="25"/>
      <c r="F207" s="25"/>
      <c r="G207" s="25"/>
      <c r="H207" s="25"/>
      <c r="I207" s="25"/>
    </row>
  </sheetData>
  <mergeCells count="30">
    <mergeCell ref="A86:I98"/>
    <mergeCell ref="A56:A66"/>
    <mergeCell ref="B73:D73"/>
    <mergeCell ref="B67:B72"/>
    <mergeCell ref="B83:D83"/>
    <mergeCell ref="B74:B82"/>
    <mergeCell ref="A67:A84"/>
    <mergeCell ref="B84:D84"/>
    <mergeCell ref="B58:D58"/>
    <mergeCell ref="B56:B57"/>
    <mergeCell ref="B65:D65"/>
    <mergeCell ref="B63:B64"/>
    <mergeCell ref="B66:D66"/>
    <mergeCell ref="B62:D62"/>
    <mergeCell ref="B59:B61"/>
    <mergeCell ref="J11:V11"/>
    <mergeCell ref="K28:W28"/>
    <mergeCell ref="A1:I1"/>
    <mergeCell ref="A3:I3"/>
    <mergeCell ref="A5:I5"/>
    <mergeCell ref="B11:B33"/>
    <mergeCell ref="A9:E9"/>
    <mergeCell ref="F9:I9"/>
    <mergeCell ref="B54:D54"/>
    <mergeCell ref="B40:B53"/>
    <mergeCell ref="B55:D55"/>
    <mergeCell ref="A11:A55"/>
    <mergeCell ref="B34:D34"/>
    <mergeCell ref="B39:D39"/>
    <mergeCell ref="B35:B38"/>
  </mergeCells>
  <printOptions horizontalCentered="1" verticalCentered="1"/>
  <pageMargins left="0.23622047244094491" right="3.937007874015748E-2" top="0.74803149606299213" bottom="0.74803149606299213" header="0.31496062992125984" footer="0.31496062992125984"/>
  <pageSetup paperSize="9" scale="90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workbookViewId="0">
      <selection activeCell="A9" sqref="A9:C14"/>
    </sheetView>
  </sheetViews>
  <sheetFormatPr defaultRowHeight="15" x14ac:dyDescent="0.25"/>
  <cols>
    <col min="1" max="1" width="54.7109375" customWidth="1"/>
    <col min="2" max="2" width="14.42578125" customWidth="1"/>
    <col min="3" max="3" width="12.85546875" customWidth="1"/>
    <col min="4" max="4" width="54.7109375" customWidth="1"/>
    <col min="5" max="5" width="14.42578125" customWidth="1"/>
    <col min="6" max="6" width="12.85546875" customWidth="1"/>
    <col min="7" max="7" width="10.28515625" customWidth="1"/>
  </cols>
  <sheetData>
    <row r="1" spans="1:6" ht="28.5" x14ac:dyDescent="0.25">
      <c r="A1" s="46" t="s">
        <v>126</v>
      </c>
      <c r="B1" s="78">
        <f>SUM(C1:E1)</f>
        <v>168661.33333333331</v>
      </c>
      <c r="C1" s="78">
        <f>SUM(C2:C5)</f>
        <v>112661.33333333333</v>
      </c>
      <c r="E1" s="25">
        <f>SUM(C3+C13+C20)</f>
        <v>56000</v>
      </c>
    </row>
    <row r="2" spans="1:6" x14ac:dyDescent="0.25">
      <c r="A2" s="102" t="s">
        <v>77</v>
      </c>
      <c r="B2" s="12"/>
      <c r="C2" s="12">
        <f>B25/3</f>
        <v>91121.333333333328</v>
      </c>
      <c r="E2">
        <f>C3/E1</f>
        <v>0.19</v>
      </c>
      <c r="F2">
        <v>0.19</v>
      </c>
    </row>
    <row r="3" spans="1:6" x14ac:dyDescent="0.25">
      <c r="A3" s="104" t="s">
        <v>31</v>
      </c>
      <c r="B3" s="12"/>
      <c r="C3" s="54">
        <f>56000*F2</f>
        <v>10640</v>
      </c>
      <c r="E3">
        <f>C13/E1</f>
        <v>0.45</v>
      </c>
      <c r="F3">
        <v>0.45</v>
      </c>
    </row>
    <row r="4" spans="1:6" x14ac:dyDescent="0.25">
      <c r="A4" s="1" t="s">
        <v>133</v>
      </c>
      <c r="B4" s="12"/>
      <c r="C4" s="54">
        <v>4900</v>
      </c>
      <c r="E4">
        <f>C20/E1</f>
        <v>0.36</v>
      </c>
      <c r="F4">
        <v>0.36</v>
      </c>
    </row>
    <row r="5" spans="1:6" x14ac:dyDescent="0.25">
      <c r="A5" s="110" t="s">
        <v>127</v>
      </c>
      <c r="B5" s="1"/>
      <c r="C5" s="113">
        <v>6000</v>
      </c>
      <c r="D5" t="s">
        <v>131</v>
      </c>
      <c r="E5">
        <f>SUM(E2:E4)</f>
        <v>1</v>
      </c>
      <c r="F5">
        <f>SUM(F2:F4)</f>
        <v>1</v>
      </c>
    </row>
    <row r="6" spans="1:6" x14ac:dyDescent="0.25">
      <c r="A6" s="108"/>
      <c r="B6" s="108"/>
      <c r="C6" s="114"/>
    </row>
    <row r="8" spans="1:6" ht="29.25" x14ac:dyDescent="0.25">
      <c r="A8" s="23" t="s">
        <v>124</v>
      </c>
      <c r="B8" s="24">
        <f t="shared" ref="B8" si="0">SUM(C8:E8)</f>
        <v>261321.33333333331</v>
      </c>
      <c r="C8" s="24">
        <f>SUM(C9:C14)</f>
        <v>261321.33333333331</v>
      </c>
    </row>
    <row r="9" spans="1:6" x14ac:dyDescent="0.25">
      <c r="A9" s="8" t="s">
        <v>12</v>
      </c>
      <c r="B9" s="7"/>
      <c r="C9" s="115">
        <v>125000</v>
      </c>
    </row>
    <row r="10" spans="1:6" ht="15.6" customHeight="1" x14ac:dyDescent="0.25">
      <c r="A10" s="106" t="s">
        <v>134</v>
      </c>
      <c r="B10" s="7"/>
      <c r="C10" s="115">
        <f>20000/2</f>
        <v>10000</v>
      </c>
    </row>
    <row r="11" spans="1:6" x14ac:dyDescent="0.25">
      <c r="A11" s="107" t="s">
        <v>13</v>
      </c>
      <c r="B11" s="7"/>
      <c r="C11" s="115">
        <f>8000/2</f>
        <v>4000</v>
      </c>
    </row>
    <row r="12" spans="1:6" x14ac:dyDescent="0.25">
      <c r="A12" s="103" t="s">
        <v>14</v>
      </c>
      <c r="B12" s="7"/>
      <c r="C12" s="115">
        <f>B25/3</f>
        <v>91121.333333333328</v>
      </c>
    </row>
    <row r="13" spans="1:6" x14ac:dyDescent="0.25">
      <c r="A13" s="105" t="s">
        <v>15</v>
      </c>
      <c r="B13" s="7"/>
      <c r="C13" s="115">
        <f>56000*F3</f>
        <v>25200</v>
      </c>
    </row>
    <row r="14" spans="1:6" x14ac:dyDescent="0.25">
      <c r="A14" s="110" t="s">
        <v>127</v>
      </c>
      <c r="B14" s="1"/>
      <c r="C14" s="113">
        <v>6000</v>
      </c>
      <c r="D14" t="s">
        <v>131</v>
      </c>
    </row>
    <row r="15" spans="1:6" x14ac:dyDescent="0.25">
      <c r="C15" s="25"/>
    </row>
    <row r="16" spans="1:6" ht="29.25" x14ac:dyDescent="0.25">
      <c r="A16" s="23" t="s">
        <v>125</v>
      </c>
      <c r="B16" s="24">
        <f>SUM(F1:H1)</f>
        <v>0</v>
      </c>
      <c r="C16" s="24">
        <f>SUM(C17:C21)</f>
        <v>313281.33333333331</v>
      </c>
    </row>
    <row r="17" spans="1:4" ht="19.149999999999999" customHeight="1" x14ac:dyDescent="0.25">
      <c r="A17" s="106" t="s">
        <v>134</v>
      </c>
      <c r="B17" s="18"/>
      <c r="C17" s="117">
        <f>20000/2</f>
        <v>10000</v>
      </c>
    </row>
    <row r="18" spans="1:4" x14ac:dyDescent="0.25">
      <c r="A18" s="107" t="s">
        <v>13</v>
      </c>
      <c r="B18" s="18"/>
      <c r="C18" s="117">
        <f>8000/2</f>
        <v>4000</v>
      </c>
    </row>
    <row r="19" spans="1:4" x14ac:dyDescent="0.25">
      <c r="A19" s="103" t="s">
        <v>14</v>
      </c>
      <c r="B19" s="7"/>
      <c r="C19" s="115">
        <f>B25/3</f>
        <v>91121.333333333328</v>
      </c>
    </row>
    <row r="20" spans="1:4" x14ac:dyDescent="0.25">
      <c r="A20" s="109" t="s">
        <v>15</v>
      </c>
      <c r="B20" s="20"/>
      <c r="C20" s="116">
        <f>56000*F4</f>
        <v>20160</v>
      </c>
    </row>
    <row r="21" spans="1:4" x14ac:dyDescent="0.25">
      <c r="A21" s="110" t="s">
        <v>127</v>
      </c>
      <c r="B21" s="7"/>
      <c r="C21" s="7">
        <v>188000</v>
      </c>
      <c r="D21" t="s">
        <v>132</v>
      </c>
    </row>
    <row r="23" spans="1:4" x14ac:dyDescent="0.25">
      <c r="A23" s="111" t="s">
        <v>128</v>
      </c>
      <c r="B23" s="25">
        <v>341705</v>
      </c>
    </row>
    <row r="24" spans="1:4" x14ac:dyDescent="0.25">
      <c r="A24" t="s">
        <v>129</v>
      </c>
      <c r="B24" s="25">
        <f>B23*20%</f>
        <v>68341</v>
      </c>
    </row>
    <row r="25" spans="1:4" x14ac:dyDescent="0.25">
      <c r="A25" t="s">
        <v>130</v>
      </c>
      <c r="B25" s="112">
        <f>SUM(B23-B24)</f>
        <v>273364</v>
      </c>
    </row>
    <row r="26" spans="1:4" x14ac:dyDescent="0.25">
      <c r="B26" s="25"/>
    </row>
    <row r="27" spans="1:4" x14ac:dyDescent="0.25">
      <c r="B27" s="25"/>
    </row>
    <row r="28" spans="1:4" x14ac:dyDescent="0.25">
      <c r="B28" s="25"/>
    </row>
    <row r="29" spans="1:4" x14ac:dyDescent="0.25">
      <c r="B29" s="25"/>
    </row>
    <row r="30" spans="1:4" x14ac:dyDescent="0.25">
      <c r="B30" s="25"/>
    </row>
    <row r="31" spans="1:4" x14ac:dyDescent="0.25">
      <c r="B31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OGB</cp:lastModifiedBy>
  <cp:lastPrinted>2019-12-23T17:43:58Z</cp:lastPrinted>
  <dcterms:created xsi:type="dcterms:W3CDTF">2014-06-12T07:02:01Z</dcterms:created>
  <dcterms:modified xsi:type="dcterms:W3CDTF">2021-09-22T13:04:07Z</dcterms:modified>
</cp:coreProperties>
</file>