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ara\Downloads\"/>
    </mc:Choice>
  </mc:AlternateContent>
  <xr:revisionPtr revIDLastSave="0" documentId="13_ncr:1_{0D44827F-52D3-471E-B76A-1BA0B4C5E111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ŠIFRARNIK IZVORA FINANCIRANJA" sheetId="8" r:id="rId1"/>
    <sheet name="SAŽETAK" sheetId="1" r:id="rId2"/>
    <sheet name=" Račun prihoda i rashoda" sheetId="3" r:id="rId3"/>
    <sheet name="Račun financiranja" sheetId="6" r:id="rId4"/>
    <sheet name="POSEBNI DIO" sheetId="7" r:id="rId5"/>
  </sheets>
  <definedNames>
    <definedName name="_xlnm.Print_Titles" localSheetId="4">'POSEBNI DIO'!$5:$5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3" l="1"/>
  <c r="I341" i="7"/>
  <c r="I340" i="7" s="1"/>
  <c r="I339" i="7" s="1"/>
  <c r="I338" i="7" s="1"/>
  <c r="I346" i="7"/>
  <c r="I345" i="7" s="1"/>
  <c r="I349" i="7"/>
  <c r="I348" i="7" s="1"/>
  <c r="H341" i="7"/>
  <c r="H340" i="7" s="1"/>
  <c r="H339" i="7" s="1"/>
  <c r="H346" i="7"/>
  <c r="H345" i="7" s="1"/>
  <c r="H349" i="7"/>
  <c r="H348" i="7" s="1"/>
  <c r="I329" i="7"/>
  <c r="I328" i="7" s="1"/>
  <c r="I336" i="7"/>
  <c r="I335" i="7" s="1"/>
  <c r="I327" i="7" s="1"/>
  <c r="I326" i="7" s="1"/>
  <c r="I324" i="7"/>
  <c r="I323" i="7" s="1"/>
  <c r="I322" i="7" s="1"/>
  <c r="I321" i="7" s="1"/>
  <c r="I319" i="7"/>
  <c r="I318" i="7" s="1"/>
  <c r="I317" i="7" s="1"/>
  <c r="I316" i="7" s="1"/>
  <c r="I313" i="7"/>
  <c r="I312" i="7" s="1"/>
  <c r="I311" i="7" s="1"/>
  <c r="I309" i="7"/>
  <c r="I308" i="7" s="1"/>
  <c r="I307" i="7" s="1"/>
  <c r="H309" i="7"/>
  <c r="H308" i="7" s="1"/>
  <c r="H307" i="7" s="1"/>
  <c r="I305" i="7"/>
  <c r="I304" i="7" s="1"/>
  <c r="I303" i="7" s="1"/>
  <c r="H305" i="7"/>
  <c r="H304" i="7" s="1"/>
  <c r="H313" i="7"/>
  <c r="H312" i="7" s="1"/>
  <c r="H311" i="7" s="1"/>
  <c r="H318" i="7"/>
  <c r="H317" i="7" s="1"/>
  <c r="H316" i="7" s="1"/>
  <c r="H319" i="7"/>
  <c r="H323" i="7"/>
  <c r="H322" i="7" s="1"/>
  <c r="H321" i="7" s="1"/>
  <c r="H324" i="7"/>
  <c r="H329" i="7"/>
  <c r="H328" i="7" s="1"/>
  <c r="H336" i="7"/>
  <c r="H335" i="7" s="1"/>
  <c r="I301" i="7"/>
  <c r="I300" i="7" s="1"/>
  <c r="I299" i="7" s="1"/>
  <c r="H301" i="7"/>
  <c r="H300" i="7" s="1"/>
  <c r="H299" i="7" s="1"/>
  <c r="I293" i="7"/>
  <c r="I292" i="7" s="1"/>
  <c r="I291" i="7" s="1"/>
  <c r="I290" i="7" s="1"/>
  <c r="I289" i="7" s="1"/>
  <c r="I288" i="7" s="1"/>
  <c r="H293" i="7"/>
  <c r="H292" i="7" s="1"/>
  <c r="H291" i="7" s="1"/>
  <c r="H290" i="7" s="1"/>
  <c r="H289" i="7" s="1"/>
  <c r="I286" i="7"/>
  <c r="I285" i="7" s="1"/>
  <c r="I284" i="7" s="1"/>
  <c r="I283" i="7" s="1"/>
  <c r="I282" i="7" s="1"/>
  <c r="I271" i="7"/>
  <c r="I270" i="7" s="1"/>
  <c r="I274" i="7"/>
  <c r="I273" i="7" s="1"/>
  <c r="I277" i="7"/>
  <c r="I276" i="7" s="1"/>
  <c r="I280" i="7"/>
  <c r="I279" i="7" s="1"/>
  <c r="H271" i="7"/>
  <c r="H270" i="7" s="1"/>
  <c r="H274" i="7"/>
  <c r="H273" i="7" s="1"/>
  <c r="H277" i="7"/>
  <c r="H276" i="7" s="1"/>
  <c r="H280" i="7"/>
  <c r="H279" i="7" s="1"/>
  <c r="I177" i="7"/>
  <c r="I176" i="7" s="1"/>
  <c r="I175" i="7" s="1"/>
  <c r="I181" i="7"/>
  <c r="I180" i="7" s="1"/>
  <c r="I179" i="7" s="1"/>
  <c r="I187" i="7"/>
  <c r="I186" i="7" s="1"/>
  <c r="I192" i="7"/>
  <c r="I191" i="7" s="1"/>
  <c r="I195" i="7"/>
  <c r="I194" i="7" s="1"/>
  <c r="I198" i="7"/>
  <c r="I197" i="7" s="1"/>
  <c r="I202" i="7"/>
  <c r="I204" i="7"/>
  <c r="I209" i="7"/>
  <c r="I208" i="7" s="1"/>
  <c r="I212" i="7"/>
  <c r="I211" i="7" s="1"/>
  <c r="I217" i="7"/>
  <c r="I216" i="7" s="1"/>
  <c r="I220" i="7"/>
  <c r="I219" i="7" s="1"/>
  <c r="I223" i="7"/>
  <c r="I222" i="7" s="1"/>
  <c r="I224" i="7"/>
  <c r="I228" i="7"/>
  <c r="I227" i="7" s="1"/>
  <c r="I226" i="7" s="1"/>
  <c r="I232" i="7"/>
  <c r="I231" i="7" s="1"/>
  <c r="I230" i="7" s="1"/>
  <c r="I236" i="7"/>
  <c r="I235" i="7" s="1"/>
  <c r="I234" i="7" s="1"/>
  <c r="I240" i="7"/>
  <c r="I239" i="7" s="1"/>
  <c r="I238" i="7" s="1"/>
  <c r="I247" i="7"/>
  <c r="I249" i="7"/>
  <c r="I251" i="7"/>
  <c r="I255" i="7"/>
  <c r="I254" i="7" s="1"/>
  <c r="I253" i="7" s="1"/>
  <c r="I256" i="7"/>
  <c r="I258" i="7"/>
  <c r="I262" i="7"/>
  <c r="I263" i="7"/>
  <c r="I266" i="7"/>
  <c r="I265" i="7" s="1"/>
  <c r="I165" i="7"/>
  <c r="I168" i="7"/>
  <c r="I164" i="7" s="1"/>
  <c r="I171" i="7"/>
  <c r="I170" i="7" s="1"/>
  <c r="I150" i="7"/>
  <c r="I149" i="7" s="1"/>
  <c r="I148" i="7" s="1"/>
  <c r="I156" i="7"/>
  <c r="I159" i="7"/>
  <c r="I133" i="7"/>
  <c r="I132" i="7" s="1"/>
  <c r="I131" i="7" s="1"/>
  <c r="I138" i="7"/>
  <c r="I137" i="7" s="1"/>
  <c r="I136" i="7" s="1"/>
  <c r="I142" i="7"/>
  <c r="I141" i="7" s="1"/>
  <c r="I140" i="7" s="1"/>
  <c r="I146" i="7"/>
  <c r="I145" i="7" s="1"/>
  <c r="I144" i="7" s="1"/>
  <c r="I114" i="7"/>
  <c r="I113" i="7" s="1"/>
  <c r="I112" i="7" s="1"/>
  <c r="I118" i="7"/>
  <c r="I117" i="7" s="1"/>
  <c r="I116" i="7" s="1"/>
  <c r="I124" i="7"/>
  <c r="I123" i="7" s="1"/>
  <c r="I122" i="7" s="1"/>
  <c r="I121" i="7" s="1"/>
  <c r="I129" i="7"/>
  <c r="I128" i="7" s="1"/>
  <c r="I127" i="7" s="1"/>
  <c r="I104" i="7"/>
  <c r="I103" i="7" s="1"/>
  <c r="I102" i="7" s="1"/>
  <c r="I108" i="7"/>
  <c r="I107" i="7" s="1"/>
  <c r="I106" i="7" s="1"/>
  <c r="I90" i="7"/>
  <c r="I89" i="7" s="1"/>
  <c r="I88" i="7" s="1"/>
  <c r="I87" i="7" s="1"/>
  <c r="I95" i="7"/>
  <c r="I94" i="7" s="1"/>
  <c r="I98" i="7"/>
  <c r="I97" i="7" s="1"/>
  <c r="I71" i="7"/>
  <c r="I70" i="7" s="1"/>
  <c r="I74" i="7"/>
  <c r="I73" i="7" s="1"/>
  <c r="I78" i="7"/>
  <c r="I77" i="7" s="1"/>
  <c r="I81" i="7"/>
  <c r="I80" i="7" s="1"/>
  <c r="I85" i="7"/>
  <c r="I84" i="7" s="1"/>
  <c r="I83" i="7" s="1"/>
  <c r="I56" i="7"/>
  <c r="I55" i="7" s="1"/>
  <c r="I61" i="7"/>
  <c r="I60" i="7" s="1"/>
  <c r="I64" i="7"/>
  <c r="I63" i="7" s="1"/>
  <c r="I67" i="7"/>
  <c r="I66" i="7" s="1"/>
  <c r="I47" i="7"/>
  <c r="I46" i="7" s="1"/>
  <c r="I45" i="7" s="1"/>
  <c r="I51" i="7"/>
  <c r="I50" i="7" s="1"/>
  <c r="I49" i="7" s="1"/>
  <c r="I37" i="7"/>
  <c r="I36" i="7" s="1"/>
  <c r="I35" i="7" s="1"/>
  <c r="I41" i="7"/>
  <c r="I40" i="7" s="1"/>
  <c r="I39" i="7" s="1"/>
  <c r="I28" i="7"/>
  <c r="I27" i="7" s="1"/>
  <c r="I26" i="7" s="1"/>
  <c r="I25" i="7" s="1"/>
  <c r="I33" i="7"/>
  <c r="I32" i="7" s="1"/>
  <c r="I31" i="7" s="1"/>
  <c r="I22" i="7"/>
  <c r="I21" i="7" s="1"/>
  <c r="I20" i="7" s="1"/>
  <c r="I12" i="7"/>
  <c r="I11" i="7" s="1"/>
  <c r="I15" i="7"/>
  <c r="I14" i="7" s="1"/>
  <c r="I18" i="7"/>
  <c r="I17" i="7" s="1"/>
  <c r="H150" i="7"/>
  <c r="H149" i="7" s="1"/>
  <c r="H148" i="7" s="1"/>
  <c r="G150" i="7"/>
  <c r="G149" i="7" s="1"/>
  <c r="G148" i="7" s="1"/>
  <c r="F150" i="7"/>
  <c r="F149" i="7" s="1"/>
  <c r="F148" i="7" s="1"/>
  <c r="E150" i="7"/>
  <c r="E149" i="7"/>
  <c r="E148" i="7"/>
  <c r="F69" i="7"/>
  <c r="G32" i="7"/>
  <c r="M257" i="7"/>
  <c r="E240" i="7"/>
  <c r="E239" i="7" s="1"/>
  <c r="J33" i="3"/>
  <c r="I33" i="3"/>
  <c r="J19" i="3"/>
  <c r="J24" i="3"/>
  <c r="F15" i="7"/>
  <c r="E274" i="7"/>
  <c r="E346" i="7"/>
  <c r="E345" i="7" s="1"/>
  <c r="F346" i="7"/>
  <c r="F345" i="7" s="1"/>
  <c r="G346" i="7"/>
  <c r="G345" i="7" s="1"/>
  <c r="I12" i="6"/>
  <c r="I11" i="6" s="1"/>
  <c r="J21" i="1" s="1"/>
  <c r="I9" i="6"/>
  <c r="I6" i="6" s="1"/>
  <c r="J20" i="1" s="1"/>
  <c r="I73" i="3"/>
  <c r="J69" i="3"/>
  <c r="J73" i="3"/>
  <c r="H58" i="3"/>
  <c r="J42" i="3"/>
  <c r="J48" i="3"/>
  <c r="J54" i="3"/>
  <c r="J56" i="3"/>
  <c r="J59" i="3"/>
  <c r="J62" i="3"/>
  <c r="J65" i="3"/>
  <c r="H43" i="3"/>
  <c r="H45" i="3"/>
  <c r="H46" i="3"/>
  <c r="H47" i="3"/>
  <c r="H49" i="3"/>
  <c r="H50" i="3"/>
  <c r="H51" i="3"/>
  <c r="H52" i="3"/>
  <c r="H53" i="3"/>
  <c r="H55" i="3"/>
  <c r="H57" i="3"/>
  <c r="H60" i="3"/>
  <c r="H61" i="3"/>
  <c r="H63" i="3"/>
  <c r="H64" i="3"/>
  <c r="H66" i="3"/>
  <c r="H67" i="3"/>
  <c r="H70" i="3"/>
  <c r="H71" i="3"/>
  <c r="H72" i="3"/>
  <c r="H74" i="3"/>
  <c r="H75" i="3"/>
  <c r="H76" i="3"/>
  <c r="H77" i="3"/>
  <c r="H78" i="3"/>
  <c r="H79" i="3"/>
  <c r="H80" i="3"/>
  <c r="H81" i="3"/>
  <c r="H83" i="3"/>
  <c r="H13" i="3"/>
  <c r="H15" i="3"/>
  <c r="H16" i="3"/>
  <c r="H17" i="3"/>
  <c r="H18" i="3"/>
  <c r="H20" i="3"/>
  <c r="H21" i="3"/>
  <c r="H23" i="3"/>
  <c r="H25" i="3"/>
  <c r="H26" i="3"/>
  <c r="H28" i="3"/>
  <c r="H29" i="3"/>
  <c r="H31" i="3"/>
  <c r="H34" i="3"/>
  <c r="H35" i="3"/>
  <c r="G73" i="3"/>
  <c r="G33" i="3"/>
  <c r="I76" i="7" l="1"/>
  <c r="I155" i="7"/>
  <c r="I154" i="7" s="1"/>
  <c r="I153" i="7" s="1"/>
  <c r="I152" i="7" s="1"/>
  <c r="I261" i="7"/>
  <c r="I260" i="7" s="1"/>
  <c r="I201" i="7"/>
  <c r="I200" i="7" s="1"/>
  <c r="I344" i="7"/>
  <c r="I343" i="7" s="1"/>
  <c r="I215" i="7"/>
  <c r="I214" i="7" s="1"/>
  <c r="I207" i="7"/>
  <c r="I206" i="7" s="1"/>
  <c r="I185" i="7"/>
  <c r="I163" i="7"/>
  <c r="I162" i="7" s="1"/>
  <c r="I161" i="7" s="1"/>
  <c r="I246" i="7"/>
  <c r="I245" i="7" s="1"/>
  <c r="I111" i="7"/>
  <c r="I110" i="7" s="1"/>
  <c r="I101" i="7"/>
  <c r="I100" i="7" s="1"/>
  <c r="I69" i="7"/>
  <c r="I44" i="7"/>
  <c r="H344" i="7"/>
  <c r="H343" i="7" s="1"/>
  <c r="H303" i="7"/>
  <c r="H298" i="7" s="1"/>
  <c r="H327" i="7"/>
  <c r="H326" i="7" s="1"/>
  <c r="I298" i="7"/>
  <c r="I269" i="7"/>
  <c r="I268" i="7" s="1"/>
  <c r="H269" i="7"/>
  <c r="I174" i="7"/>
  <c r="I173" i="7" s="1"/>
  <c r="I135" i="7"/>
  <c r="I126" i="7"/>
  <c r="I93" i="7"/>
  <c r="I92" i="7" s="1"/>
  <c r="I54" i="7"/>
  <c r="I30" i="7"/>
  <c r="I24" i="7" s="1"/>
  <c r="I10" i="7"/>
  <c r="I9" i="7" s="1"/>
  <c r="I8" i="7" s="1"/>
  <c r="J68" i="3"/>
  <c r="J14" i="1" s="1"/>
  <c r="J22" i="1"/>
  <c r="J41" i="3"/>
  <c r="J13" i="1" s="1"/>
  <c r="I184" i="7" l="1"/>
  <c r="I297" i="7"/>
  <c r="I296" i="7" s="1"/>
  <c r="I244" i="7"/>
  <c r="I183" i="7"/>
  <c r="I53" i="7"/>
  <c r="I43" i="7" s="1"/>
  <c r="I120" i="7"/>
  <c r="J84" i="3"/>
  <c r="J12" i="1"/>
  <c r="I7" i="7" l="1"/>
  <c r="I6" i="7" s="1"/>
  <c r="I24" i="3"/>
  <c r="J32" i="3"/>
  <c r="J11" i="1" s="1"/>
  <c r="J30" i="3"/>
  <c r="J27" i="3"/>
  <c r="J22" i="3"/>
  <c r="J14" i="3"/>
  <c r="J12" i="3"/>
  <c r="E14" i="3"/>
  <c r="G329" i="7"/>
  <c r="F329" i="7"/>
  <c r="E171" i="7"/>
  <c r="F171" i="7"/>
  <c r="F170" i="7" s="1"/>
  <c r="G170" i="7"/>
  <c r="H171" i="7"/>
  <c r="H170" i="7" s="1"/>
  <c r="G168" i="7"/>
  <c r="H168" i="7"/>
  <c r="J11" i="3" l="1"/>
  <c r="J36" i="3" s="1"/>
  <c r="H187" i="7"/>
  <c r="G187" i="7"/>
  <c r="G186" i="7" s="1"/>
  <c r="F187" i="7"/>
  <c r="F186" i="7" s="1"/>
  <c r="F240" i="7"/>
  <c r="H220" i="7"/>
  <c r="H219" i="7" s="1"/>
  <c r="G220" i="7"/>
  <c r="G219" i="7" s="1"/>
  <c r="F220" i="7"/>
  <c r="F219" i="7" s="1"/>
  <c r="G277" i="7"/>
  <c r="G276" i="7" s="1"/>
  <c r="F276" i="7"/>
  <c r="E277" i="7"/>
  <c r="E276" i="7" s="1"/>
  <c r="E249" i="7"/>
  <c r="G249" i="7"/>
  <c r="H249" i="7"/>
  <c r="F247" i="7"/>
  <c r="G247" i="7"/>
  <c r="H247" i="7"/>
  <c r="E336" i="7"/>
  <c r="E335" i="7" s="1"/>
  <c r="F336" i="7"/>
  <c r="F335" i="7" s="1"/>
  <c r="G336" i="7"/>
  <c r="G335" i="7" s="1"/>
  <c r="J10" i="1" l="1"/>
  <c r="J9" i="1" s="1"/>
  <c r="J15" i="1" s="1"/>
  <c r="J30" i="1" s="1"/>
  <c r="G349" i="7"/>
  <c r="G348" i="7" s="1"/>
  <c r="F349" i="7"/>
  <c r="F348" i="7" s="1"/>
  <c r="E349" i="7"/>
  <c r="E348" i="7" s="1"/>
  <c r="E251" i="7"/>
  <c r="F246" i="7"/>
  <c r="F245" i="7" s="1"/>
  <c r="G246" i="7"/>
  <c r="G245" i="7" s="1"/>
  <c r="H251" i="7"/>
  <c r="H246" i="7" s="1"/>
  <c r="E329" i="7"/>
  <c r="E192" i="7"/>
  <c r="E191" i="7" s="1"/>
  <c r="F192" i="7"/>
  <c r="F191" i="7" s="1"/>
  <c r="G192" i="7"/>
  <c r="G191" i="7" s="1"/>
  <c r="H192" i="7"/>
  <c r="H191" i="7" s="1"/>
  <c r="E198" i="7"/>
  <c r="E197" i="7" s="1"/>
  <c r="F198" i="7"/>
  <c r="G198" i="7"/>
  <c r="G197" i="7" s="1"/>
  <c r="H198" i="7"/>
  <c r="H197" i="7" s="1"/>
  <c r="E195" i="7"/>
  <c r="E194" i="7" s="1"/>
  <c r="F195" i="7"/>
  <c r="F194" i="7" s="1"/>
  <c r="G195" i="7"/>
  <c r="G194" i="7" s="1"/>
  <c r="H195" i="7"/>
  <c r="H194" i="7" s="1"/>
  <c r="G185" i="7" l="1"/>
  <c r="E271" i="7"/>
  <c r="E270" i="7" s="1"/>
  <c r="F271" i="7"/>
  <c r="F270" i="7" s="1"/>
  <c r="G271" i="7"/>
  <c r="G270" i="7" s="1"/>
  <c r="F64" i="7"/>
  <c r="F63" i="7" s="1"/>
  <c r="G64" i="7"/>
  <c r="G63" i="7" s="1"/>
  <c r="H64" i="7"/>
  <c r="H63" i="7" s="1"/>
  <c r="F67" i="7"/>
  <c r="F66" i="7" s="1"/>
  <c r="G67" i="7"/>
  <c r="G66" i="7" s="1"/>
  <c r="H67" i="7"/>
  <c r="H66" i="7" s="1"/>
  <c r="E64" i="7"/>
  <c r="E63" i="7" s="1"/>
  <c r="F73" i="3" l="1"/>
  <c r="H73" i="3" s="1"/>
  <c r="E62" i="3"/>
  <c r="F62" i="3"/>
  <c r="G62" i="3"/>
  <c r="H62" i="3" s="1"/>
  <c r="I62" i="3"/>
  <c r="E65" i="3"/>
  <c r="F65" i="3"/>
  <c r="G65" i="3"/>
  <c r="H65" i="3" s="1"/>
  <c r="I65" i="3"/>
  <c r="E56" i="3"/>
  <c r="F56" i="3"/>
  <c r="G56" i="3"/>
  <c r="H56" i="3" s="1"/>
  <c r="I56" i="3"/>
  <c r="F74" i="7"/>
  <c r="F73" i="7" s="1"/>
  <c r="G74" i="7"/>
  <c r="G73" i="7" s="1"/>
  <c r="H74" i="7"/>
  <c r="H73" i="7" s="1"/>
  <c r="E246" i="7" l="1"/>
  <c r="E245" i="7" s="1"/>
  <c r="E67" i="7"/>
  <c r="E66" i="7" s="1"/>
  <c r="E74" i="7"/>
  <c r="E73" i="7" s="1"/>
  <c r="E258" i="7" l="1"/>
  <c r="F258" i="7"/>
  <c r="G258" i="7"/>
  <c r="H258" i="7"/>
  <c r="E256" i="7"/>
  <c r="E255" i="7" s="1"/>
  <c r="F256" i="7"/>
  <c r="F255" i="7" s="1"/>
  <c r="G256" i="7"/>
  <c r="G255" i="7" s="1"/>
  <c r="H256" i="7"/>
  <c r="H255" i="7" s="1"/>
  <c r="E344" i="7"/>
  <c r="E343" i="7" s="1"/>
  <c r="F344" i="7"/>
  <c r="F343" i="7" s="1"/>
  <c r="G344" i="7"/>
  <c r="G343" i="7" s="1"/>
  <c r="E280" i="7"/>
  <c r="E279" i="7" s="1"/>
  <c r="F280" i="7"/>
  <c r="F279" i="7" s="1"/>
  <c r="G280" i="7"/>
  <c r="G279" i="7" s="1"/>
  <c r="E273" i="7"/>
  <c r="G274" i="7"/>
  <c r="G273" i="7" s="1"/>
  <c r="E301" i="7"/>
  <c r="E300" i="7" s="1"/>
  <c r="E299" i="7" s="1"/>
  <c r="F301" i="7"/>
  <c r="F300" i="7" s="1"/>
  <c r="F299" i="7" s="1"/>
  <c r="G301" i="7"/>
  <c r="G300" i="7" s="1"/>
  <c r="G299" i="7" s="1"/>
  <c r="E305" i="7"/>
  <c r="E304" i="7" s="1"/>
  <c r="E303" i="7" s="1"/>
  <c r="F305" i="7"/>
  <c r="F304" i="7" s="1"/>
  <c r="F303" i="7" s="1"/>
  <c r="G305" i="7"/>
  <c r="G304" i="7" s="1"/>
  <c r="G303" i="7" s="1"/>
  <c r="E309" i="7"/>
  <c r="E308" i="7" s="1"/>
  <c r="E307" i="7" s="1"/>
  <c r="F309" i="7"/>
  <c r="F308" i="7" s="1"/>
  <c r="F307" i="7" s="1"/>
  <c r="G309" i="7"/>
  <c r="G308" i="7" s="1"/>
  <c r="G307" i="7" s="1"/>
  <c r="E312" i="7"/>
  <c r="E311" i="7" s="1"/>
  <c r="F312" i="7"/>
  <c r="F311" i="7" s="1"/>
  <c r="G313" i="7"/>
  <c r="G312" i="7" s="1"/>
  <c r="G311" i="7" s="1"/>
  <c r="E319" i="7"/>
  <c r="E318" i="7" s="1"/>
  <c r="E317" i="7" s="1"/>
  <c r="E316" i="7" s="1"/>
  <c r="F319" i="7"/>
  <c r="F318" i="7" s="1"/>
  <c r="F317" i="7" s="1"/>
  <c r="F316" i="7" s="1"/>
  <c r="G319" i="7"/>
  <c r="G318" i="7" s="1"/>
  <c r="G317" i="7" s="1"/>
  <c r="G316" i="7" s="1"/>
  <c r="E324" i="7"/>
  <c r="E323" i="7" s="1"/>
  <c r="E322" i="7" s="1"/>
  <c r="E321" i="7" s="1"/>
  <c r="F324" i="7"/>
  <c r="F323" i="7" s="1"/>
  <c r="F322" i="7" s="1"/>
  <c r="F321" i="7" s="1"/>
  <c r="G324" i="7"/>
  <c r="G323" i="7" s="1"/>
  <c r="G322" i="7" s="1"/>
  <c r="G321" i="7" s="1"/>
  <c r="E328" i="7"/>
  <c r="E327" i="7" s="1"/>
  <c r="E326" i="7" s="1"/>
  <c r="F328" i="7"/>
  <c r="F327" i="7" s="1"/>
  <c r="F326" i="7" s="1"/>
  <c r="G328" i="7"/>
  <c r="G327" i="7" s="1"/>
  <c r="G326" i="7" s="1"/>
  <c r="E263" i="7"/>
  <c r="E262" i="7" s="1"/>
  <c r="F263" i="7"/>
  <c r="F262" i="7" s="1"/>
  <c r="G263" i="7"/>
  <c r="G262" i="7" s="1"/>
  <c r="H263" i="7"/>
  <c r="H262" i="7" s="1"/>
  <c r="E266" i="7"/>
  <c r="F266" i="7"/>
  <c r="F265" i="7" s="1"/>
  <c r="G266" i="7"/>
  <c r="G265" i="7" s="1"/>
  <c r="H266" i="7"/>
  <c r="H265" i="7" s="1"/>
  <c r="E341" i="7"/>
  <c r="E340" i="7" s="1"/>
  <c r="E339" i="7" s="1"/>
  <c r="E338" i="7" s="1"/>
  <c r="F341" i="7"/>
  <c r="F340" i="7" s="1"/>
  <c r="F339" i="7" s="1"/>
  <c r="F338" i="7" s="1"/>
  <c r="G341" i="7"/>
  <c r="G340" i="7" s="1"/>
  <c r="G339" i="7" s="1"/>
  <c r="G338" i="7" s="1"/>
  <c r="H338" i="7"/>
  <c r="H297" i="7" s="1"/>
  <c r="E269" i="7" l="1"/>
  <c r="E268" i="7" s="1"/>
  <c r="G254" i="7"/>
  <c r="G253" i="7" s="1"/>
  <c r="G261" i="7"/>
  <c r="G260" i="7" s="1"/>
  <c r="F261" i="7"/>
  <c r="F260" i="7" s="1"/>
  <c r="G298" i="7"/>
  <c r="G297" i="7" s="1"/>
  <c r="G296" i="7" s="1"/>
  <c r="F254" i="7"/>
  <c r="F253" i="7" s="1"/>
  <c r="E298" i="7"/>
  <c r="E297" i="7" s="1"/>
  <c r="E296" i="7" s="1"/>
  <c r="E261" i="7"/>
  <c r="E260" i="7" s="1"/>
  <c r="F298" i="7"/>
  <c r="F297" i="7" s="1"/>
  <c r="F296" i="7" s="1"/>
  <c r="G269" i="7"/>
  <c r="G268" i="7" s="1"/>
  <c r="E254" i="7"/>
  <c r="E253" i="7" s="1"/>
  <c r="H268" i="7"/>
  <c r="F269" i="7"/>
  <c r="F268" i="7" s="1"/>
  <c r="H254" i="7"/>
  <c r="H253" i="7" s="1"/>
  <c r="H261" i="7"/>
  <c r="E293" i="7"/>
  <c r="E292" i="7" s="1"/>
  <c r="E291" i="7" s="1"/>
  <c r="E290" i="7" s="1"/>
  <c r="E289" i="7" s="1"/>
  <c r="E288" i="7" s="1"/>
  <c r="F293" i="7"/>
  <c r="F292" i="7" s="1"/>
  <c r="F291" i="7" s="1"/>
  <c r="F290" i="7" s="1"/>
  <c r="F289" i="7" s="1"/>
  <c r="F288" i="7" s="1"/>
  <c r="G293" i="7"/>
  <c r="G292" i="7" s="1"/>
  <c r="G291" i="7" s="1"/>
  <c r="G290" i="7" s="1"/>
  <c r="G289" i="7" s="1"/>
  <c r="G288" i="7" s="1"/>
  <c r="H288" i="7"/>
  <c r="G244" i="7" l="1"/>
  <c r="E244" i="7"/>
  <c r="F244" i="7"/>
  <c r="H296" i="7"/>
  <c r="H260" i="7"/>
  <c r="E286" i="7"/>
  <c r="E285" i="7" s="1"/>
  <c r="E284" i="7" s="1"/>
  <c r="E283" i="7" s="1"/>
  <c r="E282" i="7" s="1"/>
  <c r="F286" i="7"/>
  <c r="F285" i="7" s="1"/>
  <c r="F284" i="7" s="1"/>
  <c r="F283" i="7" s="1"/>
  <c r="F282" i="7" s="1"/>
  <c r="G286" i="7"/>
  <c r="G285" i="7" s="1"/>
  <c r="G284" i="7" s="1"/>
  <c r="G283" i="7" s="1"/>
  <c r="G282" i="7" s="1"/>
  <c r="H286" i="7"/>
  <c r="H285" i="7" s="1"/>
  <c r="H284" i="7" s="1"/>
  <c r="H283" i="7" s="1"/>
  <c r="H282" i="7" s="1"/>
  <c r="E61" i="7"/>
  <c r="E60" i="7" s="1"/>
  <c r="F61" i="7"/>
  <c r="F60" i="7" s="1"/>
  <c r="G61" i="7"/>
  <c r="G60" i="7" s="1"/>
  <c r="H61" i="7"/>
  <c r="H60" i="7" s="1"/>
  <c r="E98" i="7"/>
  <c r="E97" i="7" s="1"/>
  <c r="F98" i="7"/>
  <c r="F97" i="7" s="1"/>
  <c r="G98" i="7"/>
  <c r="G97" i="7" s="1"/>
  <c r="H98" i="7"/>
  <c r="H97" i="7" s="1"/>
  <c r="G240" i="7" l="1"/>
  <c r="H240" i="7"/>
  <c r="E242" i="7"/>
  <c r="G242" i="7"/>
  <c r="H242" i="7"/>
  <c r="E236" i="7"/>
  <c r="E235" i="7" s="1"/>
  <c r="E234" i="7" s="1"/>
  <c r="F236" i="7"/>
  <c r="F235" i="7" s="1"/>
  <c r="F234" i="7" s="1"/>
  <c r="G236" i="7"/>
  <c r="G234" i="7" s="1"/>
  <c r="H236" i="7"/>
  <c r="H235" i="7" s="1"/>
  <c r="H234" i="7" s="1"/>
  <c r="E232" i="7"/>
  <c r="E231" i="7" s="1"/>
  <c r="E230" i="7" s="1"/>
  <c r="F232" i="7"/>
  <c r="F231" i="7" s="1"/>
  <c r="F230" i="7" s="1"/>
  <c r="G232" i="7"/>
  <c r="G231" i="7" s="1"/>
  <c r="G230" i="7" s="1"/>
  <c r="H232" i="7"/>
  <c r="H231" i="7" s="1"/>
  <c r="H230" i="7" s="1"/>
  <c r="E228" i="7"/>
  <c r="E227" i="7" s="1"/>
  <c r="F228" i="7"/>
  <c r="F227" i="7" s="1"/>
  <c r="F226" i="7" s="1"/>
  <c r="G228" i="7"/>
  <c r="G227" i="7" s="1"/>
  <c r="G226" i="7" s="1"/>
  <c r="H228" i="7"/>
  <c r="H227" i="7" s="1"/>
  <c r="H226" i="7" s="1"/>
  <c r="E224" i="7"/>
  <c r="E223" i="7" s="1"/>
  <c r="E222" i="7" s="1"/>
  <c r="F224" i="7"/>
  <c r="F223" i="7" s="1"/>
  <c r="F222" i="7" s="1"/>
  <c r="G224" i="7"/>
  <c r="G223" i="7" s="1"/>
  <c r="G222" i="7" s="1"/>
  <c r="H224" i="7"/>
  <c r="H223" i="7" s="1"/>
  <c r="H222" i="7" s="1"/>
  <c r="H217" i="7"/>
  <c r="H216" i="7" s="1"/>
  <c r="H215" i="7" s="1"/>
  <c r="G217" i="7"/>
  <c r="G216" i="7" s="1"/>
  <c r="G215" i="7" s="1"/>
  <c r="F217" i="7"/>
  <c r="E217" i="7"/>
  <c r="E216" i="7" s="1"/>
  <c r="E215" i="7" s="1"/>
  <c r="E78" i="7"/>
  <c r="F78" i="7"/>
  <c r="G78" i="7"/>
  <c r="H78" i="7"/>
  <c r="E81" i="7"/>
  <c r="E80" i="7" s="1"/>
  <c r="F81" i="7"/>
  <c r="F80" i="7" s="1"/>
  <c r="G81" i="7"/>
  <c r="G80" i="7" s="1"/>
  <c r="H81" i="7"/>
  <c r="H80" i="7" s="1"/>
  <c r="E212" i="7"/>
  <c r="E211" i="7" s="1"/>
  <c r="F212" i="7"/>
  <c r="F211" i="7" s="1"/>
  <c r="G212" i="7"/>
  <c r="G211" i="7" s="1"/>
  <c r="H212" i="7"/>
  <c r="H211" i="7" s="1"/>
  <c r="E209" i="7"/>
  <c r="E208" i="7" s="1"/>
  <c r="F209" i="7"/>
  <c r="F208" i="7" s="1"/>
  <c r="F207" i="7" s="1"/>
  <c r="F206" i="7" s="1"/>
  <c r="G209" i="7"/>
  <c r="G208" i="7" s="1"/>
  <c r="H209" i="7"/>
  <c r="H208" i="7" s="1"/>
  <c r="F202" i="7"/>
  <c r="G202" i="7"/>
  <c r="H202" i="7"/>
  <c r="E204" i="7"/>
  <c r="F204" i="7"/>
  <c r="G204" i="7"/>
  <c r="H204" i="7"/>
  <c r="H186" i="7"/>
  <c r="H185" i="7" s="1"/>
  <c r="F185" i="7"/>
  <c r="E186" i="7"/>
  <c r="E185" i="7" s="1"/>
  <c r="E181" i="7"/>
  <c r="E180" i="7" s="1"/>
  <c r="E179" i="7" s="1"/>
  <c r="F181" i="7"/>
  <c r="F180" i="7" s="1"/>
  <c r="F179" i="7" s="1"/>
  <c r="G181" i="7"/>
  <c r="G180" i="7" s="1"/>
  <c r="G179" i="7" s="1"/>
  <c r="H181" i="7"/>
  <c r="H180" i="7" s="1"/>
  <c r="H179" i="7" s="1"/>
  <c r="E177" i="7"/>
  <c r="E176" i="7" s="1"/>
  <c r="E175" i="7" s="1"/>
  <c r="F177" i="7"/>
  <c r="F176" i="7" s="1"/>
  <c r="F175" i="7" s="1"/>
  <c r="G177" i="7"/>
  <c r="G176" i="7" s="1"/>
  <c r="G175" i="7" s="1"/>
  <c r="H177" i="7"/>
  <c r="H176" i="7" s="1"/>
  <c r="H175" i="7" s="1"/>
  <c r="H165" i="7"/>
  <c r="G165" i="7"/>
  <c r="G164" i="7" s="1"/>
  <c r="G163" i="7" s="1"/>
  <c r="G162" i="7" s="1"/>
  <c r="G161" i="7" s="1"/>
  <c r="F165" i="7"/>
  <c r="F156" i="7"/>
  <c r="G156" i="7"/>
  <c r="H156" i="7"/>
  <c r="E159" i="7"/>
  <c r="F159" i="7"/>
  <c r="G159" i="7"/>
  <c r="H159" i="7"/>
  <c r="F174" i="7" l="1"/>
  <c r="F173" i="7" s="1"/>
  <c r="F216" i="7"/>
  <c r="F215" i="7" s="1"/>
  <c r="F201" i="7"/>
  <c r="F200" i="7" s="1"/>
  <c r="F184" i="7" s="1"/>
  <c r="E174" i="7"/>
  <c r="E173" i="7" s="1"/>
  <c r="E207" i="7"/>
  <c r="E206" i="7" s="1"/>
  <c r="E201" i="7"/>
  <c r="E200" i="7" s="1"/>
  <c r="E184" i="7" s="1"/>
  <c r="G174" i="7"/>
  <c r="G173" i="7" s="1"/>
  <c r="H201" i="7"/>
  <c r="H200" i="7" s="1"/>
  <c r="H184" i="7" s="1"/>
  <c r="G207" i="7"/>
  <c r="G206" i="7" s="1"/>
  <c r="G201" i="7"/>
  <c r="G200" i="7" s="1"/>
  <c r="G184" i="7" s="1"/>
  <c r="E155" i="7"/>
  <c r="F155" i="7"/>
  <c r="F154" i="7" s="1"/>
  <c r="F153" i="7" s="1"/>
  <c r="F152" i="7" s="1"/>
  <c r="H155" i="7"/>
  <c r="H154" i="7" s="1"/>
  <c r="H153" i="7" s="1"/>
  <c r="H152" i="7" s="1"/>
  <c r="G155" i="7"/>
  <c r="G154" i="7" s="1"/>
  <c r="G153" i="7" s="1"/>
  <c r="G152" i="7" s="1"/>
  <c r="H245" i="7"/>
  <c r="H244" i="7" s="1"/>
  <c r="E164" i="7"/>
  <c r="E163" i="7" s="1"/>
  <c r="E162" i="7" s="1"/>
  <c r="E161" i="7" s="1"/>
  <c r="H239" i="7"/>
  <c r="H238" i="7" s="1"/>
  <c r="F239" i="7"/>
  <c r="F238" i="7" s="1"/>
  <c r="G239" i="7"/>
  <c r="G238" i="7" s="1"/>
  <c r="G214" i="7" s="1"/>
  <c r="E238" i="7"/>
  <c r="E214" i="7" s="1"/>
  <c r="H207" i="7"/>
  <c r="H206" i="7" s="1"/>
  <c r="H164" i="7"/>
  <c r="H174" i="7"/>
  <c r="H173" i="7" s="1"/>
  <c r="F164" i="7"/>
  <c r="F163" i="7" s="1"/>
  <c r="F162" i="7" s="1"/>
  <c r="F161" i="7" s="1"/>
  <c r="F214" i="7" l="1"/>
  <c r="F183" i="7" s="1"/>
  <c r="E154" i="7"/>
  <c r="E153" i="7" s="1"/>
  <c r="E152" i="7" s="1"/>
  <c r="E183" i="7"/>
  <c r="H163" i="7"/>
  <c r="H162" i="7" s="1"/>
  <c r="H161" i="7" s="1"/>
  <c r="G183" i="7"/>
  <c r="H214" i="7"/>
  <c r="H183" i="7" s="1"/>
  <c r="H146" i="7" l="1"/>
  <c r="H145" i="7" s="1"/>
  <c r="H144" i="7" s="1"/>
  <c r="G146" i="7"/>
  <c r="G145" i="7" s="1"/>
  <c r="G144" i="7" s="1"/>
  <c r="F146" i="7"/>
  <c r="F145" i="7" s="1"/>
  <c r="F144" i="7" s="1"/>
  <c r="E146" i="7"/>
  <c r="E145" i="7" s="1"/>
  <c r="E144" i="7" s="1"/>
  <c r="H142" i="7"/>
  <c r="H141" i="7" s="1"/>
  <c r="H140" i="7" s="1"/>
  <c r="G142" i="7"/>
  <c r="G141" i="7" s="1"/>
  <c r="G140" i="7" s="1"/>
  <c r="F142" i="7"/>
  <c r="F141" i="7" s="1"/>
  <c r="F140" i="7" s="1"/>
  <c r="E142" i="7"/>
  <c r="E141" i="7" s="1"/>
  <c r="E140" i="7" s="1"/>
  <c r="H138" i="7"/>
  <c r="H137" i="7" s="1"/>
  <c r="H136" i="7" s="1"/>
  <c r="H135" i="7" s="1"/>
  <c r="G138" i="7"/>
  <c r="G137" i="7" s="1"/>
  <c r="G136" i="7" s="1"/>
  <c r="G135" i="7" s="1"/>
  <c r="F138" i="7"/>
  <c r="F137" i="7" s="1"/>
  <c r="F136" i="7" s="1"/>
  <c r="E138" i="7"/>
  <c r="E137" i="7" s="1"/>
  <c r="E136" i="7" s="1"/>
  <c r="H133" i="7"/>
  <c r="H132" i="7" s="1"/>
  <c r="G133" i="7"/>
  <c r="G132" i="7" s="1"/>
  <c r="G131" i="7" s="1"/>
  <c r="F133" i="7"/>
  <c r="F132" i="7" s="1"/>
  <c r="F131" i="7" s="1"/>
  <c r="E133" i="7"/>
  <c r="E132" i="7" s="1"/>
  <c r="E131" i="7" s="1"/>
  <c r="H129" i="7"/>
  <c r="H128" i="7" s="1"/>
  <c r="H127" i="7" s="1"/>
  <c r="G129" i="7"/>
  <c r="G128" i="7" s="1"/>
  <c r="G127" i="7" s="1"/>
  <c r="F129" i="7"/>
  <c r="F128" i="7" s="1"/>
  <c r="F127" i="7" s="1"/>
  <c r="E129" i="7"/>
  <c r="E128" i="7" s="1"/>
  <c r="E127" i="7" s="1"/>
  <c r="H124" i="7"/>
  <c r="H123" i="7" s="1"/>
  <c r="H122" i="7" s="1"/>
  <c r="H121" i="7" s="1"/>
  <c r="G124" i="7"/>
  <c r="G123" i="7" s="1"/>
  <c r="G122" i="7" s="1"/>
  <c r="G121" i="7" s="1"/>
  <c r="F124" i="7"/>
  <c r="F123" i="7" s="1"/>
  <c r="F122" i="7" s="1"/>
  <c r="F121" i="7" s="1"/>
  <c r="E124" i="7"/>
  <c r="E123" i="7" s="1"/>
  <c r="E122" i="7" s="1"/>
  <c r="E121" i="7" s="1"/>
  <c r="H118" i="7"/>
  <c r="H117" i="7" s="1"/>
  <c r="H116" i="7" s="1"/>
  <c r="G118" i="7"/>
  <c r="G117" i="7" s="1"/>
  <c r="G116" i="7" s="1"/>
  <c r="F118" i="7"/>
  <c r="F117" i="7" s="1"/>
  <c r="F116" i="7" s="1"/>
  <c r="E118" i="7"/>
  <c r="E117" i="7" s="1"/>
  <c r="E116" i="7" s="1"/>
  <c r="H114" i="7"/>
  <c r="H113" i="7" s="1"/>
  <c r="H112" i="7" s="1"/>
  <c r="G114" i="7"/>
  <c r="G113" i="7" s="1"/>
  <c r="G112" i="7" s="1"/>
  <c r="F114" i="7"/>
  <c r="F113" i="7" s="1"/>
  <c r="F112" i="7" s="1"/>
  <c r="F111" i="7" s="1"/>
  <c r="F110" i="7" s="1"/>
  <c r="E114" i="7"/>
  <c r="E113" i="7" s="1"/>
  <c r="E112" i="7" s="1"/>
  <c r="H108" i="7"/>
  <c r="H107" i="7" s="1"/>
  <c r="H106" i="7" s="1"/>
  <c r="G108" i="7"/>
  <c r="G107" i="7" s="1"/>
  <c r="G106" i="7" s="1"/>
  <c r="F108" i="7"/>
  <c r="F107" i="7" s="1"/>
  <c r="F106" i="7" s="1"/>
  <c r="E108" i="7"/>
  <c r="E107" i="7" s="1"/>
  <c r="E106" i="7" s="1"/>
  <c r="H104" i="7"/>
  <c r="H103" i="7" s="1"/>
  <c r="H102" i="7" s="1"/>
  <c r="G104" i="7"/>
  <c r="G103" i="7" s="1"/>
  <c r="G102" i="7" s="1"/>
  <c r="F104" i="7"/>
  <c r="F103" i="7" s="1"/>
  <c r="F102" i="7" s="1"/>
  <c r="E104" i="7"/>
  <c r="E103" i="7" s="1"/>
  <c r="E102" i="7" s="1"/>
  <c r="H95" i="7"/>
  <c r="H94" i="7" s="1"/>
  <c r="G95" i="7"/>
  <c r="G94" i="7" s="1"/>
  <c r="G93" i="7" s="1"/>
  <c r="G92" i="7" s="1"/>
  <c r="F95" i="7"/>
  <c r="F94" i="7" s="1"/>
  <c r="F93" i="7" s="1"/>
  <c r="F92" i="7" s="1"/>
  <c r="E95" i="7"/>
  <c r="E94" i="7" s="1"/>
  <c r="E93" i="7" s="1"/>
  <c r="E92" i="7" s="1"/>
  <c r="E90" i="7"/>
  <c r="E89" i="7" s="1"/>
  <c r="E88" i="7" s="1"/>
  <c r="E87" i="7" s="1"/>
  <c r="F90" i="7"/>
  <c r="F89" i="7" s="1"/>
  <c r="F88" i="7" s="1"/>
  <c r="F87" i="7" s="1"/>
  <c r="G90" i="7"/>
  <c r="G89" i="7" s="1"/>
  <c r="G88" i="7" s="1"/>
  <c r="G87" i="7" s="1"/>
  <c r="H90" i="7"/>
  <c r="H89" i="7" s="1"/>
  <c r="H88" i="7" s="1"/>
  <c r="H87" i="7" s="1"/>
  <c r="H85" i="7"/>
  <c r="H84" i="7" s="1"/>
  <c r="H83" i="7" s="1"/>
  <c r="G85" i="7"/>
  <c r="G84" i="7" s="1"/>
  <c r="G83" i="7" s="1"/>
  <c r="F85" i="7"/>
  <c r="F84" i="7" s="1"/>
  <c r="F83" i="7" s="1"/>
  <c r="E85" i="7"/>
  <c r="E84" i="7" s="1"/>
  <c r="E83" i="7" s="1"/>
  <c r="H77" i="7"/>
  <c r="H76" i="7" s="1"/>
  <c r="G77" i="7"/>
  <c r="G76" i="7" s="1"/>
  <c r="F77" i="7"/>
  <c r="F76" i="7" s="1"/>
  <c r="E77" i="7"/>
  <c r="E76" i="7" s="1"/>
  <c r="E71" i="7"/>
  <c r="E70" i="7" s="1"/>
  <c r="E69" i="7" s="1"/>
  <c r="G69" i="7"/>
  <c r="H71" i="7"/>
  <c r="H70" i="7" s="1"/>
  <c r="H69" i="7" s="1"/>
  <c r="E55" i="7"/>
  <c r="E54" i="7" s="1"/>
  <c r="F56" i="7"/>
  <c r="F55" i="7" s="1"/>
  <c r="F54" i="7" s="1"/>
  <c r="G56" i="7"/>
  <c r="G55" i="7" s="1"/>
  <c r="G54" i="7" s="1"/>
  <c r="H56" i="7"/>
  <c r="H55" i="7" s="1"/>
  <c r="H54" i="7" s="1"/>
  <c r="E51" i="7"/>
  <c r="E50" i="7" s="1"/>
  <c r="E49" i="7" s="1"/>
  <c r="F51" i="7"/>
  <c r="F50" i="7" s="1"/>
  <c r="F49" i="7" s="1"/>
  <c r="G51" i="7"/>
  <c r="G50" i="7" s="1"/>
  <c r="G49" i="7" s="1"/>
  <c r="H51" i="7"/>
  <c r="H50" i="7" s="1"/>
  <c r="H49" i="7" s="1"/>
  <c r="E47" i="7"/>
  <c r="E46" i="7" s="1"/>
  <c r="E45" i="7" s="1"/>
  <c r="F47" i="7"/>
  <c r="F46" i="7" s="1"/>
  <c r="F45" i="7" s="1"/>
  <c r="G47" i="7"/>
  <c r="G46" i="7" s="1"/>
  <c r="G45" i="7" s="1"/>
  <c r="H47" i="7"/>
  <c r="H46" i="7" s="1"/>
  <c r="E41" i="7"/>
  <c r="E40" i="7" s="1"/>
  <c r="E39" i="7" s="1"/>
  <c r="F41" i="7"/>
  <c r="F40" i="7" s="1"/>
  <c r="F39" i="7" s="1"/>
  <c r="G41" i="7"/>
  <c r="G39" i="7" s="1"/>
  <c r="H41" i="7"/>
  <c r="H40" i="7" s="1"/>
  <c r="H39" i="7" s="1"/>
  <c r="E37" i="7"/>
  <c r="E36" i="7" s="1"/>
  <c r="E35" i="7" s="1"/>
  <c r="F37" i="7"/>
  <c r="F36" i="7" s="1"/>
  <c r="F35" i="7" s="1"/>
  <c r="G37" i="7"/>
  <c r="G36" i="7" s="1"/>
  <c r="G35" i="7" s="1"/>
  <c r="H37" i="7"/>
  <c r="H36" i="7" s="1"/>
  <c r="H35" i="7" s="1"/>
  <c r="E33" i="7"/>
  <c r="E32" i="7" s="1"/>
  <c r="E31" i="7" s="1"/>
  <c r="F33" i="7"/>
  <c r="F31" i="7" s="1"/>
  <c r="G33" i="7"/>
  <c r="G31" i="7" s="1"/>
  <c r="H33" i="7"/>
  <c r="H32" i="7" s="1"/>
  <c r="H31" i="7" s="1"/>
  <c r="E28" i="7"/>
  <c r="E27" i="7" s="1"/>
  <c r="E26" i="7" s="1"/>
  <c r="E25" i="7" s="1"/>
  <c r="F28" i="7"/>
  <c r="F27" i="7" s="1"/>
  <c r="F26" i="7" s="1"/>
  <c r="F25" i="7" s="1"/>
  <c r="G28" i="7"/>
  <c r="G27" i="7" s="1"/>
  <c r="G26" i="7" s="1"/>
  <c r="G25" i="7" s="1"/>
  <c r="H28" i="7"/>
  <c r="H27" i="7" s="1"/>
  <c r="H26" i="7" s="1"/>
  <c r="H25" i="7" s="1"/>
  <c r="E22" i="7"/>
  <c r="E21" i="7" s="1"/>
  <c r="E20" i="7" s="1"/>
  <c r="F22" i="7"/>
  <c r="F21" i="7" s="1"/>
  <c r="F20" i="7" s="1"/>
  <c r="G22" i="7"/>
  <c r="G21" i="7" s="1"/>
  <c r="G20" i="7" s="1"/>
  <c r="H22" i="7"/>
  <c r="H21" i="7" s="1"/>
  <c r="H20" i="7" s="1"/>
  <c r="E18" i="7"/>
  <c r="E17" i="7" s="1"/>
  <c r="F18" i="7"/>
  <c r="G18" i="7"/>
  <c r="G17" i="7" s="1"/>
  <c r="H18" i="7"/>
  <c r="H17" i="7" s="1"/>
  <c r="E15" i="7"/>
  <c r="E14" i="7" s="1"/>
  <c r="F14" i="7"/>
  <c r="G15" i="7"/>
  <c r="G14" i="7" s="1"/>
  <c r="H15" i="7"/>
  <c r="H14" i="7" s="1"/>
  <c r="E12" i="7"/>
  <c r="E11" i="7" s="1"/>
  <c r="F12" i="7"/>
  <c r="G12" i="7"/>
  <c r="G11" i="7" s="1"/>
  <c r="H12" i="7"/>
  <c r="H11" i="7" s="1"/>
  <c r="G30" i="7" l="1"/>
  <c r="G24" i="7" s="1"/>
  <c r="F11" i="7"/>
  <c r="F10" i="7" s="1"/>
  <c r="F9" i="7" s="1"/>
  <c r="F8" i="7" s="1"/>
  <c r="E126" i="7"/>
  <c r="F53" i="7"/>
  <c r="G10" i="7"/>
  <c r="G9" i="7" s="1"/>
  <c r="G8" i="7" s="1"/>
  <c r="E10" i="7"/>
  <c r="E9" i="7" s="1"/>
  <c r="E8" i="7" s="1"/>
  <c r="F30" i="7"/>
  <c r="F24" i="7" s="1"/>
  <c r="G44" i="7"/>
  <c r="E53" i="7"/>
  <c r="F126" i="7"/>
  <c r="E30" i="7"/>
  <c r="E24" i="7" s="1"/>
  <c r="F44" i="7"/>
  <c r="E101" i="7"/>
  <c r="E100" i="7" s="1"/>
  <c r="G111" i="7"/>
  <c r="G110" i="7" s="1"/>
  <c r="F101" i="7"/>
  <c r="F100" i="7" s="1"/>
  <c r="G126" i="7"/>
  <c r="G120" i="7" s="1"/>
  <c r="E135" i="7"/>
  <c r="E44" i="7"/>
  <c r="G53" i="7"/>
  <c r="G101" i="7"/>
  <c r="G100" i="7" s="1"/>
  <c r="E111" i="7"/>
  <c r="E110" i="7" s="1"/>
  <c r="F135" i="7"/>
  <c r="H93" i="7"/>
  <c r="H92" i="7" s="1"/>
  <c r="H131" i="7"/>
  <c r="H126" i="7" s="1"/>
  <c r="H111" i="7"/>
  <c r="H110" i="7" s="1"/>
  <c r="H101" i="7"/>
  <c r="H100" i="7" s="1"/>
  <c r="H53" i="7"/>
  <c r="H45" i="7"/>
  <c r="H44" i="7" s="1"/>
  <c r="H30" i="7"/>
  <c r="H24" i="7" s="1"/>
  <c r="H10" i="7"/>
  <c r="H9" i="7" s="1"/>
  <c r="H8" i="7" s="1"/>
  <c r="F43" i="7" l="1"/>
  <c r="E120" i="7"/>
  <c r="F120" i="7"/>
  <c r="G43" i="7"/>
  <c r="G7" i="7" s="1"/>
  <c r="G6" i="7" s="1"/>
  <c r="E43" i="7"/>
  <c r="H120" i="7"/>
  <c r="H43" i="7"/>
  <c r="E7" i="7" l="1"/>
  <c r="E6" i="7" s="1"/>
  <c r="F7" i="7"/>
  <c r="F6" i="7" s="1"/>
  <c r="H7" i="7"/>
  <c r="H6" i="7" s="1"/>
  <c r="E12" i="6"/>
  <c r="E11" i="6" s="1"/>
  <c r="F21" i="1" s="1"/>
  <c r="F12" i="6"/>
  <c r="F11" i="6" s="1"/>
  <c r="G21" i="1" s="1"/>
  <c r="G12" i="6"/>
  <c r="G11" i="6" s="1"/>
  <c r="H21" i="1" s="1"/>
  <c r="H12" i="6"/>
  <c r="H11" i="6" s="1"/>
  <c r="I21" i="1" s="1"/>
  <c r="E9" i="6"/>
  <c r="F9" i="6"/>
  <c r="G9" i="6"/>
  <c r="H9" i="6"/>
  <c r="E7" i="6"/>
  <c r="F7" i="6"/>
  <c r="G7" i="6"/>
  <c r="H7" i="6"/>
  <c r="E54" i="3"/>
  <c r="F54" i="3"/>
  <c r="G54" i="3"/>
  <c r="I54" i="3"/>
  <c r="H6" i="6" l="1"/>
  <c r="I20" i="1" s="1"/>
  <c r="H54" i="3"/>
  <c r="G6" i="6"/>
  <c r="H20" i="1" s="1"/>
  <c r="H22" i="1" s="1"/>
  <c r="I22" i="1"/>
  <c r="F6" i="6"/>
  <c r="G20" i="1" s="1"/>
  <c r="E6" i="6"/>
  <c r="F20" i="1" s="1"/>
  <c r="E82" i="3"/>
  <c r="F82" i="3"/>
  <c r="G82" i="3"/>
  <c r="I82" i="3"/>
  <c r="E59" i="3"/>
  <c r="F59" i="3"/>
  <c r="G59" i="3"/>
  <c r="I59" i="3"/>
  <c r="H59" i="3" l="1"/>
  <c r="H82" i="3"/>
  <c r="G22" i="1"/>
  <c r="E73" i="3"/>
  <c r="F69" i="3"/>
  <c r="F68" i="3" s="1"/>
  <c r="G69" i="3"/>
  <c r="I69" i="3"/>
  <c r="F48" i="3"/>
  <c r="G48" i="3"/>
  <c r="I48" i="3"/>
  <c r="F42" i="3"/>
  <c r="G42" i="3"/>
  <c r="H42" i="3" s="1"/>
  <c r="I42" i="3"/>
  <c r="H69" i="3" l="1"/>
  <c r="H48" i="3"/>
  <c r="G14" i="1"/>
  <c r="I68" i="3"/>
  <c r="G68" i="3"/>
  <c r="H68" i="3" s="1"/>
  <c r="E69" i="3"/>
  <c r="E68" i="3" s="1"/>
  <c r="F14" i="1" s="1"/>
  <c r="F41" i="3"/>
  <c r="F84" i="3" s="1"/>
  <c r="I41" i="3"/>
  <c r="I13" i="1" s="1"/>
  <c r="G41" i="3"/>
  <c r="E48" i="3"/>
  <c r="E42" i="3"/>
  <c r="E33" i="3"/>
  <c r="E32" i="3" s="1"/>
  <c r="F11" i="1" s="1"/>
  <c r="F33" i="3"/>
  <c r="G32" i="3"/>
  <c r="I32" i="3"/>
  <c r="I11" i="1" s="1"/>
  <c r="E30" i="3"/>
  <c r="F30" i="3"/>
  <c r="G30" i="3"/>
  <c r="H30" i="3" s="1"/>
  <c r="I30" i="3"/>
  <c r="E27" i="3"/>
  <c r="F27" i="3"/>
  <c r="G27" i="3"/>
  <c r="H27" i="3" s="1"/>
  <c r="I27" i="3"/>
  <c r="F19" i="3"/>
  <c r="G19" i="3"/>
  <c r="I19" i="3"/>
  <c r="F24" i="3"/>
  <c r="G24" i="3"/>
  <c r="F22" i="3"/>
  <c r="G22" i="3"/>
  <c r="H22" i="3" s="1"/>
  <c r="I22" i="3"/>
  <c r="E22" i="3"/>
  <c r="H19" i="3" l="1"/>
  <c r="H11" i="1"/>
  <c r="F32" i="3"/>
  <c r="G11" i="1" s="1"/>
  <c r="H33" i="3"/>
  <c r="H24" i="3"/>
  <c r="H13" i="1"/>
  <c r="H41" i="3"/>
  <c r="G13" i="1"/>
  <c r="G12" i="1" s="1"/>
  <c r="I14" i="1"/>
  <c r="I12" i="1" s="1"/>
  <c r="I84" i="3"/>
  <c r="H14" i="1"/>
  <c r="G84" i="3"/>
  <c r="H84" i="3" s="1"/>
  <c r="E41" i="3"/>
  <c r="E24" i="3"/>
  <c r="E19" i="3"/>
  <c r="G14" i="3"/>
  <c r="I14" i="3"/>
  <c r="E12" i="3"/>
  <c r="F12" i="3"/>
  <c r="G12" i="3"/>
  <c r="I12" i="3"/>
  <c r="I11" i="3" l="1"/>
  <c r="H12" i="1"/>
  <c r="H12" i="3"/>
  <c r="H32" i="3"/>
  <c r="F13" i="1"/>
  <c r="F12" i="1" s="1"/>
  <c r="E84" i="3"/>
  <c r="I36" i="3"/>
  <c r="G11" i="3"/>
  <c r="F14" i="3"/>
  <c r="F11" i="3" s="1"/>
  <c r="H11" i="3" l="1"/>
  <c r="H14" i="3"/>
  <c r="I10" i="1"/>
  <c r="I9" i="1" s="1"/>
  <c r="I15" i="1" s="1"/>
  <c r="I30" i="1" s="1"/>
  <c r="G36" i="3"/>
  <c r="H10" i="1"/>
  <c r="H9" i="1" s="1"/>
  <c r="H15" i="1" s="1"/>
  <c r="H30" i="1" s="1"/>
  <c r="E11" i="3"/>
  <c r="G10" i="1"/>
  <c r="G9" i="1" s="1"/>
  <c r="G15" i="1" s="1"/>
  <c r="G30" i="1" s="1"/>
  <c r="F36" i="3"/>
  <c r="H36" i="3" l="1"/>
  <c r="E36" i="3"/>
  <c r="F10" i="1"/>
  <c r="F9" i="1" s="1"/>
  <c r="F15" i="1" s="1"/>
  <c r="F30" i="1" l="1"/>
</calcChain>
</file>

<file path=xl/sharedStrings.xml><?xml version="1.0" encoding="utf-8"?>
<sst xmlns="http://schemas.openxmlformats.org/spreadsheetml/2006/main" count="718" uniqueCount="308">
  <si>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</si>
  <si>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</si>
  <si>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</si>
  <si>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</si>
  <si>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</si>
  <si>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</si>
  <si>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</si>
  <si>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</si>
  <si>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</si>
  <si>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</si>
  <si>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</si>
  <si>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</si>
  <si>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</si>
  <si>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</si>
  <si>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</si>
  <si>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</si>
  <si>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</si>
  <si>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</si>
  <si>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</si>
  <si>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</si>
  <si>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</si>
  <si>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Prihodi od prodaje neproizvedene dugotrajne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</si>
  <si>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</si>
  <si>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</si>
  <si>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</si>
  <si>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</si>
  <si>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</si>
  <si>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</si>
  <si>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</si>
  <si>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</si>
  <si>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</si>
  <si>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</si>
  <si>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</si>
  <si>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</si>
  <si>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</si>
  <si>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</si>
  <si>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</si>
  <si>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</si>
  <si>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</si>
  <si>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</si>
  <si>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</si>
  <si>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</si>
  <si>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UKUPAN DONOS VIŠKA / MANJKA IZ PRETHODNE(IH) GODINE***</t>
  </si>
  <si>
    <t>Rashodi za nabavu proizvedene dugotrajne imovine</t>
  </si>
  <si>
    <t>C) PRENESENI VIŠAK ILI PRENESENI MANJAK I VIŠEGODIŠNJI PLAN URAVNOTEŽENJA</t>
  </si>
  <si>
    <t>Prihodi od imovine</t>
  </si>
  <si>
    <t>Plan 2022. - EUR</t>
  </si>
  <si>
    <t>Proračun za 2023. - EUR</t>
  </si>
  <si>
    <t>Projekcija proračuna
za 2024. - EUR</t>
  </si>
  <si>
    <t>Projekcija proračuna
za 2025. -EUR</t>
  </si>
  <si>
    <t>Pomoći iz inozemstva  i od subjek. unutar općeg proračuna</t>
  </si>
  <si>
    <t>Sredstva učešća za pomoći</t>
  </si>
  <si>
    <t>Pomoći državnog proračuna</t>
  </si>
  <si>
    <t>Pomoći županijskog proračuna</t>
  </si>
  <si>
    <t>Ostale pomoći i darovnice</t>
  </si>
  <si>
    <t>Fondovi EU</t>
  </si>
  <si>
    <t>1 OPĆI PRIHODI I PRIMICI</t>
  </si>
  <si>
    <t>11 Opći prihodi i primici – „61“ „641“ „642“ „643“ „644“ „651“  „653“ „84 – nenamjenski“</t>
  </si>
  <si>
    <t>12 Sredstva učešća za pomoći -  „638“</t>
  </si>
  <si>
    <t>13 Sredstva učešća za zajmove – „847“-za povrat poreza</t>
  </si>
  <si>
    <t>14 Neutrošena sredstva za financiranje prenesenih EU aktivnosti i projekata te kapitalnih</t>
  </si>
  <si>
    <t>Projekata – NE PLANIRA SE, koristi se samo za prikaz u izvršenju proračuna</t>
  </si>
  <si>
    <t>3 VLASTITI PRIHODI</t>
  </si>
  <si>
    <t>4 PRIHODI ZA POSEBNE NAMJENE</t>
  </si>
  <si>
    <t>41 Ostali prihodi za posebne namjene „652“</t>
  </si>
  <si>
    <t>5 POMOĆI</t>
  </si>
  <si>
    <t>51 Pomoći državnog proračuna – „63311“, „63321“ „634“ „63622“</t>
  </si>
  <si>
    <t>52 Pomoći županijskog proračuna – „63312“, „63322“ „63623 – županija“</t>
  </si>
  <si>
    <t>53 Pomoći gradskih proračuna – „63313“, „63323“ „63623 – grad“</t>
  </si>
  <si>
    <t>54 Pomoći općinskih proračuna – „63314“  „63324“ „63623 – općina“</t>
  </si>
  <si>
    <t>55 Ostale pomoći i darovnice – „631“</t>
  </si>
  <si>
    <t>56 Fondovi EU – „632“</t>
  </si>
  <si>
    <t>561 Europski socijalni fond (ESF)</t>
  </si>
  <si>
    <t>562 Kohezijski fond (KF)</t>
  </si>
  <si>
    <t>563 Europski fond za regionalni razvoj (EFRR)</t>
  </si>
  <si>
    <t>564 Europski fond za pomorstvo i ribarstvo (EFPR)</t>
  </si>
  <si>
    <t>565 Europski poljoprivredni fond za ruralni razvoj (EPFRR)</t>
  </si>
  <si>
    <t>6 DONACIJE</t>
  </si>
  <si>
    <t>61 Donacije – „663“</t>
  </si>
  <si>
    <t>7 PRIHODI OD PRODAJE ILI ZAMJENE NEFINANCIJSKE IMOVINE I NAKNADE S NASLOVA OSIGURANJA</t>
  </si>
  <si>
    <t>71 prihodi od prodaje ili zamjene nefinancijske imovine i naknade s naslova osiguranja – „7..“</t>
  </si>
  <si>
    <t>8 NAMJENSKI PRIMICI</t>
  </si>
  <si>
    <t>81 Namjenski primici od zaduživanja - „84 – namjenski“ osim prihoda na izvoru 13</t>
  </si>
  <si>
    <t>Europski polj.fond za rur.raz. (EPFRR)</t>
  </si>
  <si>
    <t>Ostali prihodi za posebne namjene</t>
  </si>
  <si>
    <t>Prihodi od upravnih i adm.prist., prist.po posebn.propisima i naknada</t>
  </si>
  <si>
    <t>Europski fond za reg.raz. (EFRR)</t>
  </si>
  <si>
    <t>Prih.od prod.proizv.i pruž.usluga i prihodi od donacija</t>
  </si>
  <si>
    <t>Donacije</t>
  </si>
  <si>
    <t>Kazne, upravne mjere i ostali prihodi</t>
  </si>
  <si>
    <t>Prih.od prodaje ili zamjene nefin.im.i naknade snaslova osiguranja</t>
  </si>
  <si>
    <t>Plan 2022.** - EUR</t>
  </si>
  <si>
    <t>Proračun za 2023. -EUR</t>
  </si>
  <si>
    <t>Projekcija proračuna
za 2024. -EUR</t>
  </si>
  <si>
    <t>UKUPNO 6 + 7</t>
  </si>
  <si>
    <t>Financijski rashodi</t>
  </si>
  <si>
    <t>Subvencije</t>
  </si>
  <si>
    <t>Pomoći dane u inozemstvo i unutar općeg proračuna</t>
  </si>
  <si>
    <t>Naknade građanima i kućanstvima</t>
  </si>
  <si>
    <t>Ostali rashodi</t>
  </si>
  <si>
    <t>Pomoći od županijskog proračuna</t>
  </si>
  <si>
    <t>Rashodi za nabavu proizved. dugotrajne im.</t>
  </si>
  <si>
    <t>Dodatna ulaganja na nefin.imovini</t>
  </si>
  <si>
    <t xml:space="preserve">PRIHODI </t>
  </si>
  <si>
    <t xml:space="preserve">RASHODI </t>
  </si>
  <si>
    <t>Naziv primitka / izdatka</t>
  </si>
  <si>
    <t>Primici od prodaje udjela</t>
  </si>
  <si>
    <t>31 Vlastiti prihodi – „661“, "83"</t>
  </si>
  <si>
    <t>Sredstva učešća za zajmove</t>
  </si>
  <si>
    <t>EUR</t>
  </si>
  <si>
    <t>RAZDJEL 001</t>
  </si>
  <si>
    <t>JEDINSTVENI UPRAVNI ODJEL</t>
  </si>
  <si>
    <t>Članak 1.</t>
  </si>
  <si>
    <t>Članak 2.</t>
  </si>
  <si>
    <t>Članak 3.</t>
  </si>
  <si>
    <t>III. ZAVRŠNE ODREDBE</t>
  </si>
  <si>
    <t>Članak 4.</t>
  </si>
  <si>
    <t>Predsjednik OV:
Željko Klarić</t>
  </si>
  <si>
    <t>Željko Klarić</t>
  </si>
  <si>
    <t>GLAVA 00101</t>
  </si>
  <si>
    <t>POSLOVI ODJELA</t>
  </si>
  <si>
    <t>PROGRAM 01</t>
  </si>
  <si>
    <t>Aktivnost A1</t>
  </si>
  <si>
    <t>Izvor financiranja 11</t>
  </si>
  <si>
    <t>Opći prihodi i primitci</t>
  </si>
  <si>
    <t>Izvor financiranja 31</t>
  </si>
  <si>
    <t>Vlastiti izvori</t>
  </si>
  <si>
    <t>Izvor financiranja 51</t>
  </si>
  <si>
    <t>Pomoći</t>
  </si>
  <si>
    <t>Kapitalni projekt K1</t>
  </si>
  <si>
    <t>Projekcija proračuna
za 2025. - EUR</t>
  </si>
  <si>
    <t>GLAVA 00102</t>
  </si>
  <si>
    <t>JAVNE USTANOVE ŠKOLSTVA</t>
  </si>
  <si>
    <t>Administracija i upravljanje</t>
  </si>
  <si>
    <t>Nabava nef.imovine za redovan rad</t>
  </si>
  <si>
    <t>Redovna djelatnost</t>
  </si>
  <si>
    <t>Program predškolskog odgoja- korisnik Dječji vrtić NG</t>
  </si>
  <si>
    <t>Pomoći unutar općeg proračuna</t>
  </si>
  <si>
    <t>Sufinanciranje rada vrtića za grupu djece Općine GB</t>
  </si>
  <si>
    <t>PROGRAM 02</t>
  </si>
  <si>
    <t>Javne potrebe iznad standarda u školstvu</t>
  </si>
  <si>
    <t>Aktivnost A2</t>
  </si>
  <si>
    <t>Poticanje rada školskih ustanova na području općine</t>
  </si>
  <si>
    <t>Ostali rashodi - tekuće i kapit.don.</t>
  </si>
  <si>
    <t>Aktivnost A3</t>
  </si>
  <si>
    <t>Jednokratne pomoći studentima</t>
  </si>
  <si>
    <t>GLAVA 00103</t>
  </si>
  <si>
    <t>PROGRAMSKA DJELATNOST KULTURE</t>
  </si>
  <si>
    <t>Kulturne manifestacije i udruge u kulturi</t>
  </si>
  <si>
    <t>Kulturne manifestacije</t>
  </si>
  <si>
    <t>Udruge građana u području kulture</t>
  </si>
  <si>
    <t>Ostali rashodi - tekuće.don.</t>
  </si>
  <si>
    <t>Djelatnost Narodne knjižnice i čitaonuice "Grigor Vitez" G.B.</t>
  </si>
  <si>
    <t xml:space="preserve">Administrativno i stručno osoblje </t>
  </si>
  <si>
    <t>Nabava uredske opreme i namještaja u knjižnici</t>
  </si>
  <si>
    <t>Rashodi za nab. nef. im.</t>
  </si>
  <si>
    <t>Kapitalni projekt K2</t>
  </si>
  <si>
    <t>Nabava knjižne građe u knjižnici</t>
  </si>
  <si>
    <t>Kapitalni projekt K3</t>
  </si>
  <si>
    <t>Nabava nematerijalne imovine u knjižnici</t>
  </si>
  <si>
    <t>PROGRAM 03</t>
  </si>
  <si>
    <t>Religiozne potrebe građana</t>
  </si>
  <si>
    <t>Kapitalne pomoći za izgradnju, obnovu i održavanje sakralnih objekata</t>
  </si>
  <si>
    <t>Ostali rashodi - tek. i kap. don.</t>
  </si>
  <si>
    <t>PROGRAM 04</t>
  </si>
  <si>
    <t>Zaštita povjesnih znamenitosti</t>
  </si>
  <si>
    <t>Arheološka iskapanja na Utvrdi Ivanovaca "Bedem"</t>
  </si>
  <si>
    <t>Rashodi za nab.neproizv.dugotr.imov.</t>
  </si>
  <si>
    <t>Rashodi za nab.proizv.dugotr.imov.</t>
  </si>
  <si>
    <t>GLAVA 00104</t>
  </si>
  <si>
    <t>PROGRAMSKA DJELATNOST SPORTA</t>
  </si>
  <si>
    <t>Doprinos stvaranju uvjeta za rekreaciju i sport</t>
  </si>
  <si>
    <t>Donacije udrugama u sportu</t>
  </si>
  <si>
    <t>Sportske manifestacije pod pokroviteljstvom općine</t>
  </si>
  <si>
    <t>GLAVA 00105</t>
  </si>
  <si>
    <t>JAVNE POTREBE I USLUGE U ZDRAVSTVU</t>
  </si>
  <si>
    <t>Preventiva i pomoći zdravstvenim organizacijama</t>
  </si>
  <si>
    <t>Deratizacija, dezinsekcija i zdravstvene usluge (analiza vode..)</t>
  </si>
  <si>
    <t xml:space="preserve">Kapitalne pomoći zdravstvenim organizacijama </t>
  </si>
  <si>
    <t>Ostali rashodi - kapitalne don.</t>
  </si>
  <si>
    <t>GLAVA 00106</t>
  </si>
  <si>
    <t>PROGRAMSKA DJELATNOST SOCIJALNE SKRBI</t>
  </si>
  <si>
    <t>Program socijalne skrbi i novčanih pomoći</t>
  </si>
  <si>
    <t>Pomoći obiteljima i kućanstvima</t>
  </si>
  <si>
    <t>Poticajne mjere demografske obnove</t>
  </si>
  <si>
    <t>Pomoći za novorođenče</t>
  </si>
  <si>
    <t>Pomoći u rješavanju prve stambene nekretnine mladih obitelji</t>
  </si>
  <si>
    <t>Humanitarna skrb kroz udruge i druge organizacije</t>
  </si>
  <si>
    <t>Humanitarna djelatnost Crvenog križa</t>
  </si>
  <si>
    <t>Ostali rashodi - tekuće don.</t>
  </si>
  <si>
    <t>Poticanje rada udruge umirovljenika</t>
  </si>
  <si>
    <t>Poticanje rada ostalih udruga</t>
  </si>
  <si>
    <t>GLAVA 00107</t>
  </si>
  <si>
    <t>PRORAČUN I FINANCIJE</t>
  </si>
  <si>
    <t>Upravljanje javnim financijama</t>
  </si>
  <si>
    <t>Otplata glavnice primeljenih zajmova</t>
  </si>
  <si>
    <t>Izdaci za financijsku imov.i otpl.zaj.</t>
  </si>
  <si>
    <t>GLAVA 00108</t>
  </si>
  <si>
    <t>VATROGASTVO, ZAŠTITA I SPAŠAVANJE</t>
  </si>
  <si>
    <t>Zaštita i spašavanje od požara i drugih nepogoda</t>
  </si>
  <si>
    <t>Vatrogastvo i Civilna zaštita</t>
  </si>
  <si>
    <t>Materijalni rashodi - Civilna zaštita</t>
  </si>
  <si>
    <t>Rashodi za nefinancijsku imovinu</t>
  </si>
  <si>
    <t>GLAVA 00109</t>
  </si>
  <si>
    <t>RAZVOJ GOSPODARSTVA</t>
  </si>
  <si>
    <t>Poticanje razvoja gospodarstva</t>
  </si>
  <si>
    <t>Ulaganja u Poduzetničku zonu</t>
  </si>
  <si>
    <t>GLAVA 00110</t>
  </si>
  <si>
    <t xml:space="preserve">ODRŽAVANJE KOMUNALNE INFRASTRUKTURE </t>
  </si>
  <si>
    <t>Redovna djelatnost vlastitog Komunalnog pogona</t>
  </si>
  <si>
    <t xml:space="preserve">Administrativno, tehničko i stručno osoblje </t>
  </si>
  <si>
    <t>Zajednička služba komunalnog redarstva</t>
  </si>
  <si>
    <t>Izvor financiranja 12</t>
  </si>
  <si>
    <t xml:space="preserve">Rashodi za nab.proizv.dugotr.imov. </t>
  </si>
  <si>
    <t>Izvor financiranja 41</t>
  </si>
  <si>
    <t>Tehničko osoblje na održavanju</t>
  </si>
  <si>
    <t>Održavanje objekata i uređaja komunalne infrastrukture</t>
  </si>
  <si>
    <t>Održavanje i uređenje groblja, mrtvačnica</t>
  </si>
  <si>
    <t>Održavanje nerazvrstanih cesta</t>
  </si>
  <si>
    <t>Održavanje vodocrpilišta</t>
  </si>
  <si>
    <t>Aktivnost A4</t>
  </si>
  <si>
    <t>Održavanje sistema odvodnje otpadnih voda</t>
  </si>
  <si>
    <t>Aktivnost A5</t>
  </si>
  <si>
    <t>Održavanje ostalih javnih površina-igrališta, parkirališta, spomenici</t>
  </si>
  <si>
    <t>Aktivnost A6</t>
  </si>
  <si>
    <t>Održavanje objekata i uređaja javne rasvjete</t>
  </si>
  <si>
    <t>Dodatna ulaganja na j.r.</t>
  </si>
  <si>
    <t xml:space="preserve">GRADNJA KOMUNALNE INFRASTRUKTURE </t>
  </si>
  <si>
    <t>Izgradnja prometne infrastrukture</t>
  </si>
  <si>
    <t>Rekonstrukcija i izgradnja cesta i nogostupa</t>
  </si>
  <si>
    <t>Digitalizacija - uvođenje "pametnih" rješenja</t>
  </si>
  <si>
    <t>Kupnja zemljišta za poboljšanje uvjeta života</t>
  </si>
  <si>
    <t>Kupnja zemljišta</t>
  </si>
  <si>
    <t xml:space="preserve">Rashodi za nab.neproizv.dugotr.imov. </t>
  </si>
  <si>
    <t>Unaprjeđenje ostale komunalne infrastrukture</t>
  </si>
  <si>
    <t>Gradnja i rekonstrukcija ostale kom.infrastrukture</t>
  </si>
  <si>
    <t>GLAVA 00111</t>
  </si>
  <si>
    <t>Izvor financiranja 71</t>
  </si>
  <si>
    <t>Izvor financiranja 52</t>
  </si>
  <si>
    <t>Izvor financiranja 54</t>
  </si>
  <si>
    <t>Prihodi od prodaje ili zamjene nef.im.</t>
  </si>
  <si>
    <t>GLAVA 00112</t>
  </si>
  <si>
    <t>KORIŠTENJE OBNOVLJIVIH IZVORA ENERGIJE</t>
  </si>
  <si>
    <t>Izgradnja infrastrukture koja omogućuje korištenje obnovljive izvore energije</t>
  </si>
  <si>
    <t>UKUPNO 3+4</t>
  </si>
  <si>
    <t>RAZDJEL 002</t>
  </si>
  <si>
    <t>NAČELNIK</t>
  </si>
  <si>
    <t>GLAVA 00201</t>
  </si>
  <si>
    <t>IZVRŠNO TIJELO OPĆINE</t>
  </si>
  <si>
    <t>Upravljanje općinom i donošenje akata i mjera iz djelokruga izvršnih tijela</t>
  </si>
  <si>
    <t>RAZDJEL 003</t>
  </si>
  <si>
    <t>PREDSTAVNIČKO TIJELO OPĆINE</t>
  </si>
  <si>
    <t>Donošenje akata i mjera iz djelokruga izvršnih tijela</t>
  </si>
  <si>
    <t>Predstavničko tijelo</t>
  </si>
  <si>
    <t>Materijalni rashodi - vjećničke naknade</t>
  </si>
  <si>
    <t>Tekuća zaliha proračuna</t>
  </si>
  <si>
    <t>Obilježavanje Dana općine</t>
  </si>
  <si>
    <t>Sjećanja na Domovinski rat</t>
  </si>
  <si>
    <t>Ostali rashodi - tekuće dotacije UDVDR</t>
  </si>
  <si>
    <t>GLAVA 00301</t>
  </si>
  <si>
    <t>Informiranje građana</t>
  </si>
  <si>
    <t>Informiranje putem radija</t>
  </si>
  <si>
    <t>Ostali rashodi - tekuće dotacije Radio Bljesak</t>
  </si>
  <si>
    <t>Program političkih stranaka</t>
  </si>
  <si>
    <t>Osnovne funkcije političkih stranaka i izbori</t>
  </si>
  <si>
    <t>Rad nacionalnih manjina i zajednica</t>
  </si>
  <si>
    <t>Aktivnosti vjeća nacionalnih manjina</t>
  </si>
  <si>
    <t>PROGRAM 05</t>
  </si>
  <si>
    <t>Održavanje društvenih domova i manifestacije inicijativa građana</t>
  </si>
  <si>
    <t>Investicije u gradnju u rekonstrukciju društvenih domova</t>
  </si>
  <si>
    <t>OPĆINSKO VIJEĆE</t>
  </si>
  <si>
    <t>Ostali rashodi - tekuće don.DVD-u i PP Okučani</t>
  </si>
  <si>
    <t>Pomoći obiteljima za predškolsko, osnovnoškolsko i srednjoškolsko obrazovanje</t>
  </si>
  <si>
    <t>Rashodi za nab.proizv.dugotr.imov. - Uređenje privremenog vatrogasnog spremišta</t>
  </si>
  <si>
    <t>Opremanje i sitni inventar vlastitog Komunalnog pogona (oprema i sitni inventar)</t>
  </si>
  <si>
    <t>Program javnih radova na održavanju komunalne infrastrukture</t>
  </si>
  <si>
    <t>PROGRAM 06</t>
  </si>
  <si>
    <t>Održavanje društvenih domova</t>
  </si>
  <si>
    <t>Zgrade društvene namjene</t>
  </si>
  <si>
    <t>Pametna općina</t>
  </si>
  <si>
    <t>Izvor financiranja 61</t>
  </si>
  <si>
    <t>Subvencioniranje novih mikropoduzetnika i OPG-a</t>
  </si>
  <si>
    <t xml:space="preserve">Rashodi za nab.proizv.dugotr.imov. - SPOMENIK U RATKOVCU </t>
  </si>
  <si>
    <t xml:space="preserve">Rashodi za dugotr.imov. </t>
  </si>
  <si>
    <t>Izvor financiranja 56</t>
  </si>
  <si>
    <t>Postavljanje 5 fotonaponskih elektrana</t>
  </si>
  <si>
    <t>Betoniranje staza po groblju GB</t>
  </si>
  <si>
    <t>Materijalni rashodi - izmještanje dalekovoda</t>
  </si>
  <si>
    <t>Rashodi za nab.proizv.dugotr.imov. - Gradnja novoga vatrogasnog doma s garažama</t>
  </si>
  <si>
    <t>PRORAČUN OPĆINE GORNJI BOGIĆEVCI ZA 2024. I PROJEKCIJA ZA 2025. I 2026. GODINU</t>
  </si>
  <si>
    <t>PRORAČUN OPĆINE GORNJI BOGIĆEVCI ZA 2024. GODINU I PROJEKCIJE ZA      
2025. I 2026. GODINU</t>
  </si>
  <si>
    <t xml:space="preserve">        Na temelju članka 39. Zakona o proračunu ("Narodne novine", broj 87/08, 136/12, 15/15) i članka 39. stavak 5. Statuta općine Gornji Bogićevci ("Službeni vjesnik općine Gornji Bogićevci   br.02/21), OPĆINSKO VIJEĆE OPĆINE GORNJI BOGIĆEVCI na 15. sjednici održanoj  15.12.2023.  godine donijelo je
</t>
  </si>
  <si>
    <t xml:space="preserve">                Proračun općine Gornji Bogićevci za 2024. godinu (dalje u tekstu: Proračun) i projekcije za 2025. i 2026. godinu sastoji se od:</t>
  </si>
  <si>
    <t xml:space="preserve">                Prihodi i rashodi te primici i izdaci po ekonomskoj i funkcijskoj klasifikaciji utvrđuju se u Računu prihoda i rashoda i Računu financiranja u Proračunu za 2024. i projekcijama za 2025. i 2026. godinu, kako slijedi:</t>
  </si>
  <si>
    <t>Projekcija proračuna za 2026 - EUR</t>
  </si>
  <si>
    <t>INDEKS 2024/2023</t>
  </si>
  <si>
    <t>Prih.od prodaje ili zamjene nefin.im.i naknade s naslova osiguranja</t>
  </si>
  <si>
    <t>Prihodi od prodaje vozila, opreme</t>
  </si>
  <si>
    <t>Višak prihoda i primitaka iz prethodnih godina</t>
  </si>
  <si>
    <t>Projekcija proračuna
za 2026. -EUR</t>
  </si>
  <si>
    <t xml:space="preserve">                 Rashodi poslovanja i rashodi za nabavu nefinancijske imovine u Proračunu u ukupnoj svoti od 1.799.215 eura za 2024. godinu i izdaci za financijsku imovinu i otplate zajmova od 15.000 eura za 2024. godinu raspoređuju se po korisnicima i programima u Posebnom dijelu Proračuna, kako slijedi:</t>
  </si>
  <si>
    <t xml:space="preserve">                 Ovaj Proračun objavit će se u »Službenom glasniku općine Gornji Bogićevci«, a stupa na snagu 1. siječnja 2024. godine.</t>
  </si>
  <si>
    <t>Klasa: 400-08/23-01/01
Urbroj: 2178-22-03/1-23-1
Gornji Bogićevci, 15. prosinca 2023.godine</t>
  </si>
  <si>
    <t>Plan proračuna  za 2023. - EUR</t>
  </si>
  <si>
    <t>Plan proračuna za 2024.- EUR</t>
  </si>
  <si>
    <t>UKPNO RASHODI:</t>
  </si>
  <si>
    <t>Sufinanciranje izgradnje vodnih objekata javnim trg. Društvima</t>
  </si>
  <si>
    <t>Projekcija proračuna
za 2026. 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</si>
</sst>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el"/>
      <charset val="238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i/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Arial Black"/>
      <family val="2"/>
      <charset val="238"/>
    </font>
    <font>
      <sz val="11"/>
      <color theme="1"/>
      <name val="Arial Black"/>
      <family val="2"/>
      <charset val="238"/>
    </font>
    <font>
      <sz val="12"/>
      <color indexed="8"/>
      <name val="Arial Black"/>
      <family val="2"/>
      <charset val="238"/>
    </font>
    <font>
      <sz val="12"/>
      <color theme="1"/>
      <name val="Arial Black"/>
      <family val="2"/>
      <charset val="238"/>
    </font>
    <font>
      <b/>
      <sz val="14"/>
      <color indexed="8"/>
      <name val="Arial Black"/>
      <family val="2"/>
      <charset val="238"/>
    </font>
    <font>
      <sz val="14"/>
      <color indexed="8"/>
      <name val="Arial Black"/>
      <family val="2"/>
      <charset val="238"/>
    </font>
    <font>
      <b/>
      <sz val="11"/>
      <color theme="1"/>
      <name val="Arial Black"/>
      <family val="2"/>
      <charset val="238"/>
    </font>
    <font>
      <b/>
      <sz val="10"/>
      <color theme="1"/>
      <name val="Arial Black"/>
      <family val="2"/>
      <charset val="238"/>
    </font>
    <font>
      <b/>
      <sz val="12"/>
      <name val="Arial Black"/>
      <family val="2"/>
      <charset val="238"/>
    </font>
    <font>
      <sz val="12"/>
      <name val="Arial Black"/>
      <family val="2"/>
      <charset val="238"/>
    </font>
    <font>
      <b/>
      <sz val="11"/>
      <name val="Arial Black"/>
      <family val="2"/>
      <charset val="238"/>
    </font>
    <font>
      <sz val="11"/>
      <name val="Arial Black"/>
      <family val="2"/>
      <charset val="238"/>
    </font>
    <font>
      <b/>
      <sz val="11"/>
      <color indexed="8"/>
      <name val="Arial Black"/>
      <family val="2"/>
      <charset val="238"/>
    </font>
    <font>
      <b/>
      <i/>
      <sz val="9"/>
      <color indexed="8"/>
      <name val="Arial Black"/>
      <family val="2"/>
      <charset val="238"/>
    </font>
    <font>
      <sz val="9"/>
      <color theme="1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0" borderId="0" xfId="0" applyFont="1"/>
    <xf numFmtId="4" fontId="0" fillId="0" borderId="0" xfId="0" applyNumberFormat="1"/>
    <xf numFmtId="0" fontId="0" fillId="0" borderId="3" xfId="0" applyBorder="1"/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4" fontId="15" fillId="0" borderId="3" xfId="0" applyNumberFormat="1" applyFont="1" applyBorder="1"/>
    <xf numFmtId="4" fontId="13" fillId="2" borderId="3" xfId="0" applyNumberFormat="1" applyFont="1" applyFill="1" applyBorder="1" applyAlignment="1">
      <alignment horizontal="right" vertical="center"/>
    </xf>
    <xf numFmtId="4" fontId="15" fillId="0" borderId="3" xfId="0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3" fontId="0" fillId="0" borderId="0" xfId="0" applyNumberFormat="1"/>
    <xf numFmtId="0" fontId="6" fillId="5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3" fontId="6" fillId="8" borderId="4" xfId="0" applyNumberFormat="1" applyFont="1" applyFill="1" applyBorder="1" applyAlignment="1">
      <alignment horizontal="right" vertical="center" wrapText="1"/>
    </xf>
    <xf numFmtId="3" fontId="6" fillId="8" borderId="4" xfId="0" applyNumberFormat="1" applyFont="1" applyFill="1" applyBorder="1" applyAlignment="1">
      <alignment horizontal="right"/>
    </xf>
    <xf numFmtId="3" fontId="6" fillId="6" borderId="4" xfId="0" applyNumberFormat="1" applyFont="1" applyFill="1" applyBorder="1" applyAlignment="1">
      <alignment horizontal="righ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6" borderId="4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right" vertical="center" wrapText="1" indent="1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3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4" fontId="21" fillId="4" borderId="3" xfId="0" applyNumberFormat="1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right" vertical="center" wrapText="1"/>
    </xf>
    <xf numFmtId="0" fontId="22" fillId="0" borderId="0" xfId="0" applyFont="1"/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right" vertical="center"/>
    </xf>
    <xf numFmtId="0" fontId="21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4" fontId="25" fillId="2" borderId="3" xfId="0" quotePrefix="1" applyNumberFormat="1" applyFont="1" applyFill="1" applyBorder="1" applyAlignment="1">
      <alignment horizontal="right" vertical="center"/>
    </xf>
    <xf numFmtId="0" fontId="24" fillId="2" borderId="3" xfId="0" quotePrefix="1" applyFont="1" applyFill="1" applyBorder="1" applyAlignment="1">
      <alignment horizontal="left" vertical="center" wrapText="1"/>
    </xf>
    <xf numFmtId="4" fontId="24" fillId="2" borderId="3" xfId="0" quotePrefix="1" applyNumberFormat="1" applyFont="1" applyFill="1" applyBorder="1" applyAlignment="1">
      <alignment horizontal="right" vertical="center"/>
    </xf>
    <xf numFmtId="0" fontId="21" fillId="4" borderId="3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26" fillId="0" borderId="3" xfId="0" applyNumberFormat="1" applyFont="1" applyBorder="1"/>
    <xf numFmtId="0" fontId="2" fillId="6" borderId="4" xfId="0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right" vertical="center" wrapText="1"/>
    </xf>
    <xf numFmtId="4" fontId="21" fillId="2" borderId="4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/>
    </xf>
    <xf numFmtId="4" fontId="25" fillId="2" borderId="4" xfId="0" quotePrefix="1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 wrapText="1"/>
    </xf>
    <xf numFmtId="4" fontId="24" fillId="2" borderId="4" xfId="0" quotePrefix="1" applyNumberFormat="1" applyFont="1" applyFill="1" applyBorder="1" applyAlignment="1">
      <alignment horizontal="right" vertical="center"/>
    </xf>
    <xf numFmtId="0" fontId="20" fillId="0" borderId="3" xfId="0" applyFont="1" applyBorder="1"/>
    <xf numFmtId="0" fontId="27" fillId="0" borderId="3" xfId="0" applyFont="1" applyBorder="1"/>
    <xf numFmtId="0" fontId="27" fillId="0" borderId="3" xfId="0" applyFont="1" applyBorder="1" applyAlignment="1">
      <alignment horizontal="left"/>
    </xf>
    <xf numFmtId="0" fontId="27" fillId="0" borderId="3" xfId="0" applyFont="1" applyBorder="1" applyAlignment="1">
      <alignment wrapText="1"/>
    </xf>
    <xf numFmtId="4" fontId="27" fillId="0" borderId="3" xfId="0" applyNumberFormat="1" applyFont="1" applyBorder="1"/>
    <xf numFmtId="0" fontId="26" fillId="0" borderId="3" xfId="0" applyFont="1" applyBorder="1"/>
    <xf numFmtId="4" fontId="20" fillId="0" borderId="3" xfId="0" applyNumberFormat="1" applyFont="1" applyBorder="1"/>
    <xf numFmtId="4" fontId="26" fillId="4" borderId="3" xfId="0" applyNumberFormat="1" applyFont="1" applyFill="1" applyBorder="1"/>
    <xf numFmtId="4" fontId="22" fillId="0" borderId="0" xfId="0" applyNumberFormat="1" applyFont="1" applyAlignment="1">
      <alignment vertical="center"/>
    </xf>
    <xf numFmtId="4" fontId="28" fillId="2" borderId="4" xfId="0" quotePrefix="1" applyNumberFormat="1" applyFont="1" applyFill="1" applyBorder="1" applyAlignment="1">
      <alignment horizontal="right" vertical="center"/>
    </xf>
    <xf numFmtId="0" fontId="1" fillId="0" borderId="3" xfId="0" applyFont="1" applyBorder="1"/>
    <xf numFmtId="0" fontId="29" fillId="0" borderId="0" xfId="0" applyFont="1"/>
    <xf numFmtId="0" fontId="10" fillId="0" borderId="0" xfId="0" applyFont="1"/>
    <xf numFmtId="0" fontId="30" fillId="0" borderId="0" xfId="0" applyFont="1" applyAlignment="1">
      <alignment horizontal="center" vertical="center" wrapText="1"/>
    </xf>
    <xf numFmtId="0" fontId="31" fillId="0" borderId="0" xfId="0" applyFont="1"/>
    <xf numFmtId="0" fontId="34" fillId="0" borderId="0" xfId="0" applyFont="1" applyAlignment="1">
      <alignment horizontal="left" wrapText="1"/>
    </xf>
    <xf numFmtId="0" fontId="35" fillId="0" borderId="0" xfId="0" applyFont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right" vertical="center"/>
    </xf>
    <xf numFmtId="0" fontId="30" fillId="0" borderId="1" xfId="0" quotePrefix="1" applyFont="1" applyBorder="1" applyAlignment="1">
      <alignment horizontal="left" wrapText="1"/>
    </xf>
    <xf numFmtId="0" fontId="30" fillId="0" borderId="2" xfId="0" quotePrefix="1" applyFont="1" applyBorder="1" applyAlignment="1">
      <alignment horizontal="left" wrapText="1"/>
    </xf>
    <xf numFmtId="0" fontId="30" fillId="0" borderId="2" xfId="0" quotePrefix="1" applyFont="1" applyBorder="1" applyAlignment="1">
      <alignment horizontal="center" wrapText="1"/>
    </xf>
    <xf numFmtId="0" fontId="30" fillId="0" borderId="2" xfId="0" quotePrefix="1" applyFont="1" applyBorder="1" applyAlignment="1">
      <alignment horizontal="left"/>
    </xf>
    <xf numFmtId="0" fontId="30" fillId="2" borderId="3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vertical="center"/>
    </xf>
    <xf numFmtId="4" fontId="30" fillId="3" borderId="3" xfId="0" applyNumberFormat="1" applyFont="1" applyFill="1" applyBorder="1" applyAlignment="1">
      <alignment horizontal="right"/>
    </xf>
    <xf numFmtId="4" fontId="30" fillId="0" borderId="3" xfId="0" applyNumberFormat="1" applyFont="1" applyBorder="1" applyAlignment="1">
      <alignment horizontal="right"/>
    </xf>
    <xf numFmtId="0" fontId="38" fillId="3" borderId="1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/>
    <xf numFmtId="4" fontId="32" fillId="0" borderId="0" xfId="0" applyNumberFormat="1" applyFont="1"/>
    <xf numFmtId="0" fontId="33" fillId="0" borderId="0" xfId="0" applyFont="1"/>
    <xf numFmtId="4" fontId="31" fillId="0" borderId="0" xfId="0" applyNumberFormat="1" applyFont="1"/>
    <xf numFmtId="0" fontId="30" fillId="0" borderId="0" xfId="0" quotePrefix="1" applyFont="1" applyAlignment="1">
      <alignment horizontal="center" vertical="center" wrapText="1"/>
    </xf>
    <xf numFmtId="4" fontId="32" fillId="0" borderId="0" xfId="0" applyNumberFormat="1" applyFont="1" applyAlignment="1">
      <alignment horizontal="center" vertical="center" wrapText="1"/>
    </xf>
    <xf numFmtId="4" fontId="30" fillId="4" borderId="1" xfId="0" quotePrefix="1" applyNumberFormat="1" applyFont="1" applyFill="1" applyBorder="1" applyAlignment="1">
      <alignment horizontal="right"/>
    </xf>
    <xf numFmtId="4" fontId="30" fillId="4" borderId="3" xfId="0" applyNumberFormat="1" applyFont="1" applyFill="1" applyBorder="1" applyAlignment="1">
      <alignment horizontal="right" wrapText="1"/>
    </xf>
    <xf numFmtId="4" fontId="30" fillId="3" borderId="1" xfId="0" quotePrefix="1" applyNumberFormat="1" applyFont="1" applyFill="1" applyBorder="1" applyAlignment="1">
      <alignment horizontal="right"/>
    </xf>
    <xf numFmtId="4" fontId="30" fillId="3" borderId="3" xfId="0" applyNumberFormat="1" applyFont="1" applyFill="1" applyBorder="1" applyAlignment="1">
      <alignment horizontal="right" wrapText="1"/>
    </xf>
    <xf numFmtId="4" fontId="33" fillId="0" borderId="0" xfId="0" applyNumberFormat="1" applyFont="1"/>
    <xf numFmtId="0" fontId="40" fillId="0" borderId="0" xfId="0" quotePrefix="1" applyFont="1" applyAlignment="1">
      <alignment horizontal="left" wrapText="1"/>
    </xf>
    <xf numFmtId="0" fontId="41" fillId="0" borderId="0" xfId="0" applyFont="1" applyAlignment="1">
      <alignment wrapText="1"/>
    </xf>
    <xf numFmtId="3" fontId="42" fillId="0" borderId="0" xfId="0" applyNumberFormat="1" applyFont="1" applyAlignment="1">
      <alignment horizontal="right"/>
    </xf>
    <xf numFmtId="0" fontId="29" fillId="2" borderId="0" xfId="0" applyFont="1" applyFill="1"/>
    <xf numFmtId="0" fontId="10" fillId="2" borderId="0" xfId="0" applyFont="1" applyFill="1"/>
    <xf numFmtId="3" fontId="6" fillId="4" borderId="4" xfId="0" applyNumberFormat="1" applyFont="1" applyFill="1" applyBorder="1" applyAlignment="1">
      <alignment horizontal="center" vertical="center" wrapText="1"/>
    </xf>
    <xf numFmtId="3" fontId="0" fillId="0" borderId="3" xfId="0" applyNumberFormat="1" applyBorder="1"/>
    <xf numFmtId="0" fontId="38" fillId="0" borderId="1" xfId="0" quotePrefix="1" applyFont="1" applyBorder="1" applyAlignment="1">
      <alignment horizontal="left" vertical="center"/>
    </xf>
    <xf numFmtId="0" fontId="39" fillId="0" borderId="2" xfId="0" applyFont="1" applyBorder="1" applyAlignment="1">
      <alignment vertical="center"/>
    </xf>
    <xf numFmtId="0" fontId="38" fillId="3" borderId="1" xfId="0" quotePrefix="1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0" fillId="3" borderId="2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38" fillId="0" borderId="1" xfId="0" quotePrefix="1" applyFont="1" applyBorder="1" applyAlignment="1">
      <alignment horizontal="left" vertical="center" wrapText="1"/>
    </xf>
    <xf numFmtId="0" fontId="39" fillId="0" borderId="2" xfId="0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38" fillId="0" borderId="1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vertical="center"/>
    </xf>
    <xf numFmtId="0" fontId="32" fillId="0" borderId="0" xfId="0" applyFont="1" applyAlignment="1">
      <alignment horizontal="left" vertical="top" wrapText="1"/>
    </xf>
    <xf numFmtId="0" fontId="0" fillId="0" borderId="0" xfId="0"/>
    <xf numFmtId="0" fontId="20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26" fillId="4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right" vertical="center" wrapText="1" indent="1"/>
    </xf>
    <xf numFmtId="0" fontId="3" fillId="2" borderId="4" xfId="0" applyFont="1" applyFill="1" applyBorder="1" applyAlignment="1">
      <alignment horizontal="right" vertical="center" wrapText="1" inden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A989-68A4-4412-ACE5-79D111EA43EA}">
  <dimension ref="A1:A34"/>
  <sheetViews>
    <sheetView topLeftCell="A7" workbookViewId="0">
      <selection activeCell="A10" sqref="A10"/>
    </sheetView>
  </sheetViews>
  <sheetFormatPr defaultRowHeight="14.4"/>
  <sheetData>
    <row r="1" spans="1:1">
      <c r="A1" s="20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8" spans="1:1">
      <c r="A8" s="20" t="s">
        <v>62</v>
      </c>
    </row>
    <row r="9" spans="1:1">
      <c r="A9" t="s">
        <v>107</v>
      </c>
    </row>
    <row r="11" spans="1:1">
      <c r="A11" s="20" t="s">
        <v>63</v>
      </c>
    </row>
    <row r="12" spans="1:1">
      <c r="A12" t="s">
        <v>64</v>
      </c>
    </row>
    <row r="14" spans="1:1">
      <c r="A14" s="20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7" spans="1:1">
      <c r="A27" s="20" t="s">
        <v>77</v>
      </c>
    </row>
    <row r="28" spans="1:1">
      <c r="A28" t="s">
        <v>78</v>
      </c>
    </row>
    <row r="30" spans="1:1">
      <c r="A30" s="20" t="s">
        <v>79</v>
      </c>
    </row>
    <row r="31" spans="1:1">
      <c r="A31" t="s">
        <v>80</v>
      </c>
    </row>
    <row r="33" spans="1:1">
      <c r="A33" s="20" t="s">
        <v>81</v>
      </c>
    </row>
    <row r="34" spans="1:1">
      <c r="A34" t="s">
        <v>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opLeftCell="A22" zoomScale="110" zoomScaleNormal="110" workbookViewId="0">
      <selection activeCell="C38" sqref="C38"/>
    </sheetView>
  </sheetViews>
  <sheetFormatPr defaultRowHeight="14.4"/>
  <cols>
    <col min="5" max="5" width="33.33203125" customWidth="1"/>
    <col min="6" max="9" width="25.33203125" customWidth="1"/>
    <col min="10" max="10" width="23.44140625" customWidth="1"/>
    <col min="11" max="11" width="12.44140625" bestFit="1" customWidth="1"/>
  </cols>
  <sheetData>
    <row r="1" spans="1:12" ht="42" customHeight="1">
      <c r="A1" s="146" t="s">
        <v>289</v>
      </c>
      <c r="B1" s="146"/>
      <c r="C1" s="146"/>
      <c r="D1" s="146"/>
      <c r="E1" s="146"/>
      <c r="F1" s="146"/>
      <c r="G1" s="146"/>
      <c r="H1" s="146"/>
      <c r="I1" s="146"/>
      <c r="J1" s="100"/>
      <c r="K1" s="100"/>
      <c r="L1" s="100"/>
    </row>
    <row r="2" spans="1:12" ht="39" customHeight="1">
      <c r="A2" s="155" t="s">
        <v>291</v>
      </c>
      <c r="B2" s="155"/>
      <c r="C2" s="155"/>
      <c r="D2" s="155"/>
      <c r="E2" s="155"/>
      <c r="F2" s="155"/>
      <c r="G2" s="155"/>
      <c r="H2" s="155"/>
      <c r="I2" s="155"/>
      <c r="J2" s="156"/>
      <c r="K2" s="100"/>
      <c r="L2" s="100"/>
    </row>
    <row r="3" spans="1:12" ht="57" customHeight="1">
      <c r="A3" s="146" t="s">
        <v>290</v>
      </c>
      <c r="B3" s="146"/>
      <c r="C3" s="146"/>
      <c r="D3" s="146"/>
      <c r="E3" s="146"/>
      <c r="F3" s="146"/>
      <c r="G3" s="146"/>
      <c r="H3" s="146"/>
      <c r="I3" s="146"/>
      <c r="J3" s="100"/>
      <c r="K3" s="100"/>
      <c r="L3" s="100"/>
    </row>
    <row r="4" spans="1:12" ht="19.5" customHeight="1">
      <c r="A4" s="146" t="s">
        <v>112</v>
      </c>
      <c r="B4" s="146"/>
      <c r="C4" s="146"/>
      <c r="D4" s="146"/>
      <c r="E4" s="146"/>
      <c r="F4" s="146"/>
      <c r="G4" s="146"/>
      <c r="H4" s="146"/>
      <c r="I4" s="146"/>
      <c r="J4" s="100"/>
      <c r="K4" s="100"/>
      <c r="L4" s="100"/>
    </row>
    <row r="5" spans="1:12" ht="24" customHeight="1">
      <c r="A5" s="155" t="s">
        <v>292</v>
      </c>
      <c r="B5" s="155"/>
      <c r="C5" s="155"/>
      <c r="D5" s="155"/>
      <c r="E5" s="155"/>
      <c r="F5" s="155"/>
      <c r="G5" s="155"/>
      <c r="H5" s="155"/>
      <c r="I5" s="155"/>
      <c r="J5" s="100"/>
      <c r="K5" s="100"/>
      <c r="L5" s="100"/>
    </row>
    <row r="6" spans="1:12" ht="18.75" customHeight="1">
      <c r="A6" s="146" t="s">
        <v>40</v>
      </c>
      <c r="B6" s="147"/>
      <c r="C6" s="147"/>
      <c r="D6" s="147"/>
      <c r="E6" s="147"/>
      <c r="F6" s="147"/>
      <c r="G6" s="147"/>
      <c r="H6" s="147"/>
      <c r="I6" s="147"/>
      <c r="J6" s="100"/>
      <c r="K6" s="100"/>
      <c r="L6" s="100"/>
    </row>
    <row r="7" spans="1:12" ht="12" customHeight="1">
      <c r="A7" s="101"/>
      <c r="B7" s="102"/>
      <c r="C7" s="102"/>
      <c r="D7" s="102"/>
      <c r="E7" s="103"/>
      <c r="F7" s="104"/>
      <c r="G7" s="104"/>
      <c r="H7" s="104"/>
      <c r="I7" s="105"/>
      <c r="J7" s="100" t="s">
        <v>109</v>
      </c>
      <c r="K7" s="100"/>
      <c r="L7" s="100"/>
    </row>
    <row r="8" spans="1:12" ht="55.8">
      <c r="A8" s="106"/>
      <c r="B8" s="107"/>
      <c r="C8" s="107"/>
      <c r="D8" s="108"/>
      <c r="E8" s="109"/>
      <c r="F8" s="110" t="s">
        <v>91</v>
      </c>
      <c r="G8" s="110" t="s">
        <v>92</v>
      </c>
      <c r="H8" s="110" t="s">
        <v>93</v>
      </c>
      <c r="I8" s="110" t="s">
        <v>49</v>
      </c>
      <c r="J8" s="110" t="s">
        <v>299</v>
      </c>
      <c r="K8" s="100"/>
      <c r="L8" s="100"/>
    </row>
    <row r="9" spans="1:12" ht="18.600000000000001">
      <c r="A9" s="153" t="s">
        <v>0</v>
      </c>
      <c r="B9" s="137"/>
      <c r="C9" s="137"/>
      <c r="D9" s="137"/>
      <c r="E9" s="154"/>
      <c r="F9" s="112">
        <f t="shared" ref="F9:I9" si="0">SUM(F10:F11)</f>
        <v>975737.61</v>
      </c>
      <c r="G9" s="112">
        <f t="shared" si="0"/>
        <v>1002390</v>
      </c>
      <c r="H9" s="112">
        <f t="shared" si="0"/>
        <v>1739572</v>
      </c>
      <c r="I9" s="112">
        <f t="shared" si="0"/>
        <v>1199800</v>
      </c>
      <c r="J9" s="112">
        <f>SUM(J10:J11)</f>
        <v>1160000</v>
      </c>
      <c r="K9" s="100"/>
      <c r="L9" s="100"/>
    </row>
    <row r="10" spans="1:12" ht="18.600000000000001">
      <c r="A10" s="150" t="s">
        <v>1</v>
      </c>
      <c r="B10" s="145"/>
      <c r="C10" s="145"/>
      <c r="D10" s="145"/>
      <c r="E10" s="135"/>
      <c r="F10" s="113">
        <f>SUM(' Račun prihoda i rashoda'!E11)</f>
        <v>927957.4</v>
      </c>
      <c r="G10" s="113">
        <f>SUM(' Račun prihoda i rashoda'!F11)</f>
        <v>952390</v>
      </c>
      <c r="H10" s="113">
        <f>SUM(' Račun prihoda i rashoda'!G11)</f>
        <v>1669572</v>
      </c>
      <c r="I10" s="113">
        <f>SUM(' Račun prihoda i rashoda'!I11)</f>
        <v>1152800</v>
      </c>
      <c r="J10" s="113">
        <f>SUM(' Račun prihoda i rashoda'!J11)</f>
        <v>1150000</v>
      </c>
      <c r="K10" s="100"/>
      <c r="L10" s="100"/>
    </row>
    <row r="11" spans="1:12" ht="18.600000000000001">
      <c r="A11" s="134" t="s">
        <v>2</v>
      </c>
      <c r="B11" s="135"/>
      <c r="C11" s="135"/>
      <c r="D11" s="135"/>
      <c r="E11" s="135"/>
      <c r="F11" s="113">
        <f>SUM(' Račun prihoda i rashoda'!E32)</f>
        <v>47780.21</v>
      </c>
      <c r="G11" s="113">
        <f>SUM(' Račun prihoda i rashoda'!F32)</f>
        <v>50000</v>
      </c>
      <c r="H11" s="113">
        <f>SUM(' Račun prihoda i rashoda'!G32)</f>
        <v>70000</v>
      </c>
      <c r="I11" s="113">
        <f>SUM(' Račun prihoda i rashoda'!I32)</f>
        <v>47000</v>
      </c>
      <c r="J11" s="113">
        <f>SUM(' Račun prihoda i rashoda'!J32)</f>
        <v>10000</v>
      </c>
      <c r="K11" s="100"/>
      <c r="L11" s="100"/>
    </row>
    <row r="12" spans="1:12" ht="18.600000000000001">
      <c r="A12" s="114" t="s">
        <v>3</v>
      </c>
      <c r="B12" s="111"/>
      <c r="C12" s="111"/>
      <c r="D12" s="111"/>
      <c r="E12" s="111"/>
      <c r="F12" s="112">
        <f t="shared" ref="F12:J12" si="1">SUM(F13:F14)</f>
        <v>979297.23</v>
      </c>
      <c r="G12" s="112">
        <f t="shared" si="1"/>
        <v>910512</v>
      </c>
      <c r="H12" s="112">
        <f t="shared" si="1"/>
        <v>1799215</v>
      </c>
      <c r="I12" s="112">
        <f t="shared" si="1"/>
        <v>1199800</v>
      </c>
      <c r="J12" s="112">
        <f t="shared" si="1"/>
        <v>1160000</v>
      </c>
      <c r="K12" s="100"/>
      <c r="L12" s="100"/>
    </row>
    <row r="13" spans="1:12" ht="18.600000000000001">
      <c r="A13" s="144" t="s">
        <v>4</v>
      </c>
      <c r="B13" s="145"/>
      <c r="C13" s="145"/>
      <c r="D13" s="145"/>
      <c r="E13" s="145"/>
      <c r="F13" s="113">
        <f>SUM(' Račun prihoda i rashoda'!E41)</f>
        <v>491032.58</v>
      </c>
      <c r="G13" s="113">
        <f>SUM(' Račun prihoda i rashoda'!F41)</f>
        <v>533864</v>
      </c>
      <c r="H13" s="113">
        <f>SUM(' Račun prihoda i rashoda'!G41)</f>
        <v>790898</v>
      </c>
      <c r="I13" s="113">
        <f>SUM(' Račun prihoda i rashoda'!I41)</f>
        <v>693800</v>
      </c>
      <c r="J13" s="113">
        <f>SUM(' Račun prihoda i rashoda'!J41)</f>
        <v>608000</v>
      </c>
      <c r="K13" s="100"/>
      <c r="L13" s="100"/>
    </row>
    <row r="14" spans="1:12" ht="18.600000000000001">
      <c r="A14" s="134" t="s">
        <v>5</v>
      </c>
      <c r="B14" s="135"/>
      <c r="C14" s="135"/>
      <c r="D14" s="135"/>
      <c r="E14" s="135"/>
      <c r="F14" s="113">
        <f>SUM(' Račun prihoda i rashoda'!E68)</f>
        <v>488264.65</v>
      </c>
      <c r="G14" s="113">
        <f>SUM(' Račun prihoda i rashoda'!F68)</f>
        <v>376648</v>
      </c>
      <c r="H14" s="113">
        <f>SUM(' Račun prihoda i rashoda'!G68)</f>
        <v>1008317</v>
      </c>
      <c r="I14" s="113">
        <f>SUM(' Račun prihoda i rashoda'!I68)</f>
        <v>506000</v>
      </c>
      <c r="J14" s="113">
        <f>SUM(' Račun prihoda i rashoda'!J68)</f>
        <v>552000</v>
      </c>
      <c r="K14" s="100"/>
      <c r="L14" s="100"/>
    </row>
    <row r="15" spans="1:12" ht="18.600000000000001">
      <c r="A15" s="136" t="s">
        <v>6</v>
      </c>
      <c r="B15" s="137"/>
      <c r="C15" s="137"/>
      <c r="D15" s="137"/>
      <c r="E15" s="137"/>
      <c r="F15" s="112">
        <f t="shared" ref="F15:J15" si="2">SUM(F9-F12)</f>
        <v>-3559.6199999999953</v>
      </c>
      <c r="G15" s="112">
        <f t="shared" si="2"/>
        <v>91878</v>
      </c>
      <c r="H15" s="112">
        <f t="shared" si="2"/>
        <v>-59643</v>
      </c>
      <c r="I15" s="112">
        <f t="shared" si="2"/>
        <v>0</v>
      </c>
      <c r="J15" s="112">
        <f t="shared" si="2"/>
        <v>0</v>
      </c>
      <c r="K15" s="100"/>
      <c r="L15" s="100"/>
    </row>
    <row r="16" spans="1:12" ht="18.600000000000001">
      <c r="A16" s="99"/>
      <c r="B16" s="115"/>
      <c r="C16" s="115"/>
      <c r="D16" s="115"/>
      <c r="E16" s="115"/>
      <c r="F16" s="115"/>
      <c r="G16" s="116"/>
      <c r="H16" s="117"/>
      <c r="I16" s="116"/>
      <c r="J16" s="118"/>
      <c r="K16" s="100"/>
      <c r="L16" s="100"/>
    </row>
    <row r="17" spans="1:12" ht="18" customHeight="1">
      <c r="A17" s="146" t="s">
        <v>39</v>
      </c>
      <c r="B17" s="147"/>
      <c r="C17" s="147"/>
      <c r="D17" s="147"/>
      <c r="E17" s="147"/>
      <c r="F17" s="147"/>
      <c r="G17" s="147"/>
      <c r="H17" s="147"/>
      <c r="I17" s="147"/>
      <c r="J17" s="118"/>
      <c r="K17" s="100"/>
      <c r="L17" s="100"/>
    </row>
    <row r="18" spans="1:12" ht="11.25" customHeight="1">
      <c r="A18" s="99"/>
      <c r="B18" s="115"/>
      <c r="C18" s="115"/>
      <c r="D18" s="115"/>
      <c r="E18" s="115"/>
      <c r="F18" s="115"/>
      <c r="G18" s="116"/>
      <c r="H18" s="116"/>
      <c r="I18" s="116"/>
      <c r="J18" s="118"/>
      <c r="K18" s="100"/>
      <c r="L18" s="100"/>
    </row>
    <row r="19" spans="1:12" ht="53.25" customHeight="1">
      <c r="A19" s="106"/>
      <c r="B19" s="107"/>
      <c r="C19" s="107"/>
      <c r="D19" s="108"/>
      <c r="E19" s="109"/>
      <c r="F19" s="110" t="s">
        <v>91</v>
      </c>
      <c r="G19" s="110" t="s">
        <v>92</v>
      </c>
      <c r="H19" s="110" t="s">
        <v>93</v>
      </c>
      <c r="I19" s="110" t="s">
        <v>49</v>
      </c>
      <c r="J19" s="110" t="s">
        <v>299</v>
      </c>
      <c r="K19" s="100"/>
      <c r="L19" s="100"/>
    </row>
    <row r="20" spans="1:12" ht="20.25" customHeight="1">
      <c r="A20" s="150" t="s">
        <v>8</v>
      </c>
      <c r="B20" s="151"/>
      <c r="C20" s="151"/>
      <c r="D20" s="151"/>
      <c r="E20" s="152"/>
      <c r="F20" s="113">
        <f>SUM('Račun financiranja'!E6)</f>
        <v>15263.12</v>
      </c>
      <c r="G20" s="113">
        <f>SUM('Račun financiranja'!F6)</f>
        <v>17000</v>
      </c>
      <c r="H20" s="113">
        <f>SUM('Račun financiranja'!G6)</f>
        <v>15000</v>
      </c>
      <c r="I20" s="113">
        <f>SUM('Račun financiranja'!H6)</f>
        <v>15000</v>
      </c>
      <c r="J20" s="113">
        <f>SUM('Račun financiranja'!I6)</f>
        <v>15000</v>
      </c>
      <c r="K20" s="119"/>
      <c r="L20" s="119"/>
    </row>
    <row r="21" spans="1:12" ht="18.600000000000001">
      <c r="A21" s="150" t="s">
        <v>9</v>
      </c>
      <c r="B21" s="145"/>
      <c r="C21" s="145"/>
      <c r="D21" s="145"/>
      <c r="E21" s="145"/>
      <c r="F21" s="113">
        <f>SUM('Račun financiranja'!E11)</f>
        <v>20994.09</v>
      </c>
      <c r="G21" s="113">
        <f>SUM('Račun financiranja'!F11)</f>
        <v>15263</v>
      </c>
      <c r="H21" s="113">
        <f>SUM('Račun financiranja'!G11)</f>
        <v>15000</v>
      </c>
      <c r="I21" s="113">
        <f>SUM('Račun financiranja'!H11)</f>
        <v>15000</v>
      </c>
      <c r="J21" s="113">
        <f>SUM('Račun financiranja'!I11)</f>
        <v>15000</v>
      </c>
      <c r="K21" s="119"/>
      <c r="L21" s="119"/>
    </row>
    <row r="22" spans="1:12" ht="18.600000000000001">
      <c r="A22" s="136" t="s">
        <v>10</v>
      </c>
      <c r="B22" s="137"/>
      <c r="C22" s="137"/>
      <c r="D22" s="137"/>
      <c r="E22" s="137"/>
      <c r="F22" s="112">
        <v>-3559.62</v>
      </c>
      <c r="G22" s="112">
        <f t="shared" ref="G22:J22" si="3">(G20-G21)+G27+G28</f>
        <v>308632</v>
      </c>
      <c r="H22" s="112">
        <f t="shared" si="3"/>
        <v>-132300</v>
      </c>
      <c r="I22" s="112">
        <f t="shared" si="3"/>
        <v>-87058</v>
      </c>
      <c r="J22" s="112">
        <f t="shared" si="3"/>
        <v>-87058</v>
      </c>
      <c r="K22" s="119"/>
      <c r="L22" s="119"/>
    </row>
    <row r="23" spans="1:12" ht="18.600000000000001">
      <c r="A23" s="120"/>
      <c r="B23" s="115"/>
      <c r="C23" s="115"/>
      <c r="D23" s="115"/>
      <c r="E23" s="121"/>
      <c r="F23" s="115"/>
      <c r="G23" s="116"/>
      <c r="H23" s="116"/>
      <c r="I23" s="116"/>
      <c r="J23" s="118"/>
      <c r="K23" s="119"/>
      <c r="L23" s="119"/>
    </row>
    <row r="24" spans="1:12" ht="18" customHeight="1">
      <c r="A24" s="146" t="s">
        <v>44</v>
      </c>
      <c r="B24" s="147"/>
      <c r="C24" s="147"/>
      <c r="D24" s="147"/>
      <c r="E24" s="147"/>
      <c r="F24" s="147"/>
      <c r="G24" s="147"/>
      <c r="H24" s="147"/>
      <c r="I24" s="147"/>
      <c r="J24" s="118"/>
      <c r="K24" s="119"/>
      <c r="L24" s="119"/>
    </row>
    <row r="25" spans="1:12" ht="9.75" customHeight="1">
      <c r="A25" s="120"/>
      <c r="B25" s="115"/>
      <c r="C25" s="115"/>
      <c r="D25" s="115"/>
      <c r="E25" s="115"/>
      <c r="F25" s="115"/>
      <c r="G25" s="116"/>
      <c r="H25" s="116"/>
      <c r="I25" s="116"/>
      <c r="J25" s="118"/>
      <c r="K25" s="119"/>
      <c r="L25" s="119"/>
    </row>
    <row r="26" spans="1:12" ht="55.8">
      <c r="A26" s="106"/>
      <c r="B26" s="107"/>
      <c r="C26" s="107"/>
      <c r="D26" s="108"/>
      <c r="E26" s="109"/>
      <c r="F26" s="110" t="s">
        <v>91</v>
      </c>
      <c r="G26" s="110" t="s">
        <v>92</v>
      </c>
      <c r="H26" s="110" t="s">
        <v>93</v>
      </c>
      <c r="I26" s="110" t="s">
        <v>49</v>
      </c>
      <c r="J26" s="110" t="s">
        <v>299</v>
      </c>
      <c r="K26" s="119"/>
      <c r="L26" s="119"/>
    </row>
    <row r="27" spans="1:12" ht="36" customHeight="1">
      <c r="A27" s="138" t="s">
        <v>42</v>
      </c>
      <c r="B27" s="139"/>
      <c r="C27" s="139"/>
      <c r="D27" s="139"/>
      <c r="E27" s="140"/>
      <c r="F27" s="122">
        <v>96827.66</v>
      </c>
      <c r="G27" s="122">
        <v>87537</v>
      </c>
      <c r="H27" s="122">
        <v>-219358</v>
      </c>
      <c r="I27" s="123">
        <v>-87058</v>
      </c>
      <c r="J27" s="123">
        <v>-87058</v>
      </c>
      <c r="K27" s="100"/>
      <c r="L27" s="100"/>
    </row>
    <row r="28" spans="1:12" ht="36" customHeight="1">
      <c r="A28" s="141" t="s">
        <v>7</v>
      </c>
      <c r="B28" s="142"/>
      <c r="C28" s="142"/>
      <c r="D28" s="142"/>
      <c r="E28" s="143"/>
      <c r="F28" s="124">
        <v>219358</v>
      </c>
      <c r="G28" s="124">
        <v>219358</v>
      </c>
      <c r="H28" s="124">
        <v>87058</v>
      </c>
      <c r="I28" s="125">
        <v>0</v>
      </c>
      <c r="J28" s="125">
        <v>0</v>
      </c>
      <c r="K28" s="100"/>
      <c r="L28" s="100"/>
    </row>
    <row r="29" spans="1:12" ht="18.600000000000001">
      <c r="A29" s="118"/>
      <c r="B29" s="118"/>
      <c r="C29" s="118"/>
      <c r="D29" s="118"/>
      <c r="E29" s="118"/>
      <c r="F29" s="126"/>
      <c r="G29" s="126"/>
      <c r="H29" s="126"/>
      <c r="I29" s="126"/>
      <c r="J29" s="118"/>
      <c r="K29" s="100"/>
      <c r="L29" s="100"/>
    </row>
    <row r="30" spans="1:12" ht="18.600000000000001">
      <c r="A30" s="144" t="s">
        <v>11</v>
      </c>
      <c r="B30" s="145"/>
      <c r="C30" s="145"/>
      <c r="D30" s="145"/>
      <c r="E30" s="145"/>
      <c r="F30" s="113">
        <f t="shared" ref="F30:J30" si="4">SUM(F15+F22)</f>
        <v>-7119.2399999999952</v>
      </c>
      <c r="G30" s="113">
        <f t="shared" si="4"/>
        <v>400510</v>
      </c>
      <c r="H30" s="113">
        <f t="shared" si="4"/>
        <v>-191943</v>
      </c>
      <c r="I30" s="113">
        <f t="shared" si="4"/>
        <v>-87058</v>
      </c>
      <c r="J30" s="113">
        <f t="shared" si="4"/>
        <v>-87058</v>
      </c>
      <c r="K30" s="100"/>
      <c r="L30" s="100"/>
    </row>
    <row r="31" spans="1:12" ht="11.25" customHeight="1">
      <c r="A31" s="127"/>
      <c r="B31" s="128"/>
      <c r="C31" s="128"/>
      <c r="D31" s="128"/>
      <c r="E31" s="128"/>
      <c r="F31" s="129"/>
      <c r="G31" s="129"/>
      <c r="H31" s="129"/>
      <c r="I31" s="129"/>
      <c r="J31" s="100"/>
      <c r="K31" s="100"/>
      <c r="L31" s="100"/>
    </row>
    <row r="32" spans="1:12" ht="8.25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12" ht="29.25" customHeight="1">
      <c r="A33" s="148" t="s">
        <v>41</v>
      </c>
      <c r="B33" s="149"/>
      <c r="C33" s="149"/>
      <c r="D33" s="149"/>
      <c r="E33" s="149"/>
      <c r="F33" s="149"/>
      <c r="G33" s="149"/>
      <c r="H33" s="149"/>
      <c r="I33" s="149"/>
      <c r="J33" s="100"/>
      <c r="K33" s="100"/>
      <c r="L33" s="100"/>
    </row>
    <row r="34" spans="1:12" ht="17.399999999999999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</row>
    <row r="35" spans="1:12" ht="17.399999999999999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1:12" ht="17.399999999999999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</row>
    <row r="37" spans="1:12" ht="17.399999999999999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1:12" ht="17.399999999999999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</sheetData>
  <mergeCells count="21">
    <mergeCell ref="A1:I1"/>
    <mergeCell ref="A9:E9"/>
    <mergeCell ref="A10:E10"/>
    <mergeCell ref="A11:E11"/>
    <mergeCell ref="A6:I6"/>
    <mergeCell ref="A5:I5"/>
    <mergeCell ref="A3:I3"/>
    <mergeCell ref="A4:I4"/>
    <mergeCell ref="A2:J2"/>
    <mergeCell ref="A33:I33"/>
    <mergeCell ref="A30:E30"/>
    <mergeCell ref="A20:E20"/>
    <mergeCell ref="A21:E21"/>
    <mergeCell ref="A22:E22"/>
    <mergeCell ref="A14:E14"/>
    <mergeCell ref="A15:E15"/>
    <mergeCell ref="A27:E27"/>
    <mergeCell ref="A28:E28"/>
    <mergeCell ref="A13:E13"/>
    <mergeCell ref="A17:I17"/>
    <mergeCell ref="A24:I24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6"/>
  <sheetViews>
    <sheetView topLeftCell="A37" workbookViewId="0">
      <selection activeCell="F44" sqref="F44"/>
    </sheetView>
  </sheetViews>
  <sheetFormatPr defaultRowHeight="14.4"/>
  <cols>
    <col min="1" max="1" width="4.88671875" customWidth="1"/>
    <col min="2" max="2" width="6.109375" customWidth="1"/>
    <col min="3" max="3" width="6.88671875" bestFit="1" customWidth="1"/>
    <col min="4" max="4" width="58.6640625" customWidth="1"/>
    <col min="5" max="5" width="19.5546875" customWidth="1"/>
    <col min="6" max="6" width="17.5546875" customWidth="1"/>
    <col min="7" max="7" width="21.5546875" customWidth="1"/>
    <col min="8" max="8" width="17.88671875" customWidth="1"/>
    <col min="9" max="9" width="21.44140625" customWidth="1"/>
    <col min="10" max="10" width="21.33203125" customWidth="1"/>
    <col min="13" max="13" width="1.44140625" customWidth="1"/>
    <col min="14" max="14" width="11.6640625" customWidth="1"/>
    <col min="19" max="19" width="2.6640625" customWidth="1"/>
  </cols>
  <sheetData>
    <row r="1" spans="1:27" ht="18">
      <c r="A1" s="158" t="s">
        <v>31</v>
      </c>
      <c r="B1" s="158"/>
      <c r="C1" s="158"/>
      <c r="D1" s="158"/>
      <c r="E1" s="158"/>
      <c r="F1" s="158"/>
      <c r="G1" s="160"/>
      <c r="H1" s="160"/>
      <c r="I1" s="160"/>
      <c r="J1" s="52"/>
      <c r="K1" s="53"/>
    </row>
    <row r="2" spans="1:27" ht="9.75" customHeight="1">
      <c r="A2" s="1"/>
      <c r="B2" s="1"/>
      <c r="C2" s="1"/>
      <c r="D2" s="1"/>
      <c r="E2" s="1"/>
      <c r="F2" s="1"/>
      <c r="G2" s="52"/>
      <c r="H2" s="52"/>
      <c r="I2" s="52"/>
      <c r="J2" s="52"/>
      <c r="K2" s="53"/>
    </row>
    <row r="3" spans="1:27" ht="18" customHeight="1">
      <c r="A3" s="158" t="s">
        <v>13</v>
      </c>
      <c r="B3" s="161"/>
      <c r="C3" s="161"/>
      <c r="D3" s="161"/>
      <c r="E3" s="161"/>
      <c r="F3" s="161"/>
      <c r="G3" s="161"/>
      <c r="H3" s="161"/>
      <c r="I3" s="161"/>
      <c r="J3" s="54"/>
      <c r="K3" s="53"/>
    </row>
    <row r="4" spans="1:27" ht="9.75" customHeight="1">
      <c r="A4" s="1"/>
      <c r="B4" s="1"/>
      <c r="C4" s="1"/>
      <c r="D4" s="1"/>
      <c r="E4" s="1"/>
      <c r="F4" s="1"/>
      <c r="G4" s="52"/>
      <c r="H4" s="52"/>
      <c r="I4" s="52"/>
      <c r="J4" s="52"/>
      <c r="K4" s="53"/>
    </row>
    <row r="5" spans="1:27" ht="12.75" customHeight="1">
      <c r="A5" s="158" t="s">
        <v>113</v>
      </c>
      <c r="B5" s="158"/>
      <c r="C5" s="158"/>
      <c r="D5" s="158"/>
      <c r="E5" s="158"/>
      <c r="F5" s="158"/>
      <c r="G5" s="158"/>
      <c r="H5" s="158"/>
      <c r="I5" s="158"/>
      <c r="J5" s="1"/>
      <c r="K5" s="53"/>
    </row>
    <row r="6" spans="1:27" ht="34.5" customHeight="1">
      <c r="A6" s="163" t="s">
        <v>293</v>
      </c>
      <c r="B6" s="163"/>
      <c r="C6" s="163"/>
      <c r="D6" s="163"/>
      <c r="E6" s="163"/>
      <c r="F6" s="163"/>
      <c r="G6" s="163"/>
      <c r="H6" s="163"/>
      <c r="I6" s="163"/>
      <c r="J6" s="55"/>
      <c r="K6" s="53"/>
    </row>
    <row r="7" spans="1:27" ht="15.75" customHeight="1">
      <c r="A7" s="158"/>
      <c r="B7" s="158"/>
      <c r="C7" s="158"/>
      <c r="D7" s="158"/>
      <c r="E7" s="158"/>
      <c r="F7" s="158"/>
      <c r="G7" s="158"/>
      <c r="H7" s="158"/>
      <c r="I7" s="158"/>
      <c r="J7" s="1"/>
      <c r="K7" s="53"/>
    </row>
    <row r="8" spans="1:27" ht="18">
      <c r="A8" s="158" t="s">
        <v>103</v>
      </c>
      <c r="B8" s="159"/>
      <c r="C8" s="159"/>
      <c r="D8" s="159"/>
      <c r="E8" s="159"/>
      <c r="F8" s="159"/>
      <c r="G8" s="159"/>
      <c r="H8" s="159"/>
      <c r="I8" s="159"/>
      <c r="J8" s="56"/>
      <c r="K8" s="53"/>
    </row>
    <row r="9" spans="1:27" ht="11.25" customHeight="1">
      <c r="A9" s="1"/>
      <c r="B9" s="1"/>
      <c r="C9" s="1"/>
      <c r="D9" s="1"/>
      <c r="E9" s="1"/>
      <c r="F9" s="1"/>
      <c r="G9" s="52"/>
      <c r="H9" s="52"/>
      <c r="I9" s="52"/>
      <c r="J9" s="52"/>
      <c r="K9" s="53"/>
    </row>
    <row r="10" spans="1:27" ht="59.25" customHeight="1">
      <c r="A10" s="57" t="s">
        <v>14</v>
      </c>
      <c r="B10" s="57" t="s">
        <v>15</v>
      </c>
      <c r="C10" s="57" t="s">
        <v>16</v>
      </c>
      <c r="D10" s="57" t="s">
        <v>12</v>
      </c>
      <c r="E10" s="57" t="s">
        <v>46</v>
      </c>
      <c r="F10" s="57" t="s">
        <v>47</v>
      </c>
      <c r="G10" s="57" t="s">
        <v>48</v>
      </c>
      <c r="H10" s="57" t="s">
        <v>295</v>
      </c>
      <c r="I10" s="57" t="s">
        <v>49</v>
      </c>
      <c r="J10" s="57" t="s">
        <v>294</v>
      </c>
      <c r="K10" s="53"/>
    </row>
    <row r="11" spans="1:27" ht="15.75" customHeight="1">
      <c r="A11" s="58">
        <v>6</v>
      </c>
      <c r="B11" s="58"/>
      <c r="C11" s="58"/>
      <c r="D11" s="58" t="s">
        <v>17</v>
      </c>
      <c r="E11" s="59">
        <f>SUM(E12+E14+E22+E24+E27+E30)</f>
        <v>927957.4</v>
      </c>
      <c r="F11" s="59">
        <f>SUM(F12+F14+F22+F24+F27+F30)</f>
        <v>952390</v>
      </c>
      <c r="G11" s="59">
        <f>SUM(G12+G14+G22+G24+G27+G30)</f>
        <v>1669572</v>
      </c>
      <c r="H11" s="59">
        <f>G11/F11*100</f>
        <v>175.30339461775114</v>
      </c>
      <c r="I11" s="59">
        <f>SUM(I12+I14+I22+I24+I27+I30)</f>
        <v>1152800</v>
      </c>
      <c r="J11" s="59">
        <f>SUM(J12+J14+J22+J24+J27+J30)</f>
        <v>1150000</v>
      </c>
      <c r="K11" s="53"/>
    </row>
    <row r="12" spans="1:27" s="20" customFormat="1" ht="15.75" customHeight="1">
      <c r="A12" s="60"/>
      <c r="B12" s="60">
        <v>61</v>
      </c>
      <c r="C12" s="60"/>
      <c r="D12" s="60" t="s">
        <v>18</v>
      </c>
      <c r="E12" s="61">
        <f t="shared" ref="E12:J12" si="0">SUM(E13)</f>
        <v>120777.76</v>
      </c>
      <c r="F12" s="61">
        <f t="shared" si="0"/>
        <v>194500</v>
      </c>
      <c r="G12" s="61">
        <f t="shared" si="0"/>
        <v>204500</v>
      </c>
      <c r="H12" s="59">
        <f t="shared" ref="H12:H36" si="1">G12/F12*100</f>
        <v>105.1413881748072</v>
      </c>
      <c r="I12" s="61">
        <f t="shared" si="0"/>
        <v>125000</v>
      </c>
      <c r="J12" s="61">
        <f t="shared" si="0"/>
        <v>130000</v>
      </c>
      <c r="K12" s="62"/>
    </row>
    <row r="13" spans="1:27" ht="18">
      <c r="A13" s="63"/>
      <c r="B13" s="63"/>
      <c r="C13" s="64">
        <v>11</v>
      </c>
      <c r="D13" s="64" t="s">
        <v>19</v>
      </c>
      <c r="E13" s="65">
        <v>120777.76</v>
      </c>
      <c r="F13" s="65">
        <v>194500</v>
      </c>
      <c r="G13" s="65">
        <v>204500</v>
      </c>
      <c r="H13" s="59">
        <f t="shared" si="1"/>
        <v>105.1413881748072</v>
      </c>
      <c r="I13" s="65">
        <v>125000</v>
      </c>
      <c r="J13" s="65">
        <v>130000</v>
      </c>
      <c r="K13" s="53"/>
    </row>
    <row r="14" spans="1:27" s="20" customFormat="1" ht="34.799999999999997">
      <c r="A14" s="66"/>
      <c r="B14" s="66">
        <v>63</v>
      </c>
      <c r="C14" s="67"/>
      <c r="D14" s="68" t="s">
        <v>50</v>
      </c>
      <c r="E14" s="69">
        <f>SUM(E15:E18)</f>
        <v>635148.31999999995</v>
      </c>
      <c r="F14" s="69">
        <f>SUM(F15:F19)</f>
        <v>586733</v>
      </c>
      <c r="G14" s="69">
        <f>SUM(G15:G19)</f>
        <v>1295937</v>
      </c>
      <c r="H14" s="59">
        <f t="shared" si="1"/>
        <v>220.87337852140584</v>
      </c>
      <c r="I14" s="69">
        <f>SUM(I15:I19)</f>
        <v>827800</v>
      </c>
      <c r="J14" s="69">
        <f>SUM(J15:J19)</f>
        <v>823000</v>
      </c>
      <c r="K14" s="62"/>
      <c r="N14" s="97"/>
      <c r="O14" s="97"/>
      <c r="P14" s="97"/>
      <c r="Q14" s="97"/>
      <c r="R14" s="130"/>
      <c r="S14" s="130"/>
      <c r="T14" s="130"/>
      <c r="U14" s="130"/>
      <c r="V14" s="130"/>
      <c r="W14" s="130"/>
      <c r="X14" s="130"/>
      <c r="Y14" s="130"/>
      <c r="Z14" s="130"/>
      <c r="AA14" s="130"/>
    </row>
    <row r="15" spans="1:27" ht="18">
      <c r="A15" s="63"/>
      <c r="B15" s="63"/>
      <c r="C15" s="64">
        <v>12</v>
      </c>
      <c r="D15" s="70" t="s">
        <v>51</v>
      </c>
      <c r="E15" s="65">
        <v>7449.07</v>
      </c>
      <c r="F15" s="65">
        <v>0</v>
      </c>
      <c r="G15" s="65">
        <v>15213</v>
      </c>
      <c r="H15" s="59" t="e">
        <f t="shared" si="1"/>
        <v>#DIV/0!</v>
      </c>
      <c r="I15" s="65">
        <v>7800</v>
      </c>
      <c r="J15" s="65">
        <v>8000</v>
      </c>
      <c r="K15" s="53"/>
      <c r="N15" s="98"/>
      <c r="O15" s="98"/>
      <c r="P15" s="98"/>
      <c r="Q15" s="98"/>
      <c r="R15" s="131"/>
      <c r="S15" s="131"/>
      <c r="T15" s="131"/>
      <c r="U15" s="131"/>
      <c r="V15" s="131"/>
      <c r="W15" s="131"/>
      <c r="X15" s="131"/>
      <c r="Y15" s="131"/>
      <c r="Z15" s="131"/>
      <c r="AA15" s="131"/>
    </row>
    <row r="16" spans="1:27" ht="18">
      <c r="A16" s="63"/>
      <c r="B16" s="63"/>
      <c r="C16" s="64">
        <v>51</v>
      </c>
      <c r="D16" s="70" t="s">
        <v>52</v>
      </c>
      <c r="E16" s="65">
        <v>625177.52</v>
      </c>
      <c r="F16" s="65">
        <v>580058</v>
      </c>
      <c r="G16" s="65">
        <v>538085</v>
      </c>
      <c r="H16" s="59">
        <f t="shared" si="1"/>
        <v>92.763999462122754</v>
      </c>
      <c r="I16" s="65">
        <v>450000</v>
      </c>
      <c r="J16" s="65">
        <v>450000</v>
      </c>
      <c r="K16" s="53"/>
      <c r="N16" s="98"/>
      <c r="O16" s="98"/>
      <c r="P16" s="98"/>
      <c r="Q16" s="98"/>
      <c r="R16" s="131"/>
      <c r="S16" s="131"/>
      <c r="T16" s="131"/>
      <c r="U16" s="131"/>
      <c r="V16" s="131"/>
      <c r="W16" s="131"/>
      <c r="X16" s="131"/>
      <c r="Y16" s="131"/>
      <c r="Z16" s="131"/>
      <c r="AA16" s="131"/>
    </row>
    <row r="17" spans="1:27" ht="18">
      <c r="A17" s="63"/>
      <c r="B17" s="63"/>
      <c r="C17" s="64">
        <v>52</v>
      </c>
      <c r="D17" s="70" t="s">
        <v>53</v>
      </c>
      <c r="E17" s="65">
        <v>2521.73</v>
      </c>
      <c r="F17" s="65">
        <v>6675</v>
      </c>
      <c r="G17" s="65">
        <v>5000</v>
      </c>
      <c r="H17" s="59">
        <f t="shared" si="1"/>
        <v>74.906367041198507</v>
      </c>
      <c r="I17" s="65">
        <v>5000</v>
      </c>
      <c r="J17" s="65">
        <v>5000</v>
      </c>
      <c r="K17" s="53"/>
      <c r="N17" s="98"/>
      <c r="O17" s="98"/>
      <c r="P17" s="98"/>
      <c r="Q17" s="98"/>
      <c r="R17" s="131"/>
      <c r="S17" s="131"/>
      <c r="T17" s="131"/>
      <c r="U17" s="131"/>
      <c r="V17" s="131"/>
      <c r="W17" s="131"/>
      <c r="X17" s="131"/>
      <c r="Y17" s="131"/>
      <c r="Z17" s="131"/>
      <c r="AA17" s="131"/>
    </row>
    <row r="18" spans="1:27" ht="18">
      <c r="A18" s="63"/>
      <c r="B18" s="63"/>
      <c r="C18" s="64">
        <v>55</v>
      </c>
      <c r="D18" s="70" t="s">
        <v>54</v>
      </c>
      <c r="E18" s="65">
        <v>0</v>
      </c>
      <c r="F18" s="65">
        <v>0</v>
      </c>
      <c r="G18" s="65">
        <v>8950</v>
      </c>
      <c r="H18" s="59" t="e">
        <f t="shared" si="1"/>
        <v>#DIV/0!</v>
      </c>
      <c r="I18" s="65">
        <v>10000</v>
      </c>
      <c r="J18" s="65">
        <v>10000</v>
      </c>
      <c r="K18" s="53"/>
      <c r="N18" s="98"/>
      <c r="O18" s="98"/>
      <c r="P18" s="98"/>
      <c r="Q18" s="98"/>
      <c r="R18" s="131"/>
      <c r="S18" s="131"/>
      <c r="T18" s="131"/>
      <c r="U18" s="131"/>
      <c r="V18" s="131"/>
      <c r="W18" s="131"/>
      <c r="X18" s="131"/>
      <c r="Y18" s="131"/>
      <c r="Z18" s="131"/>
      <c r="AA18" s="131"/>
    </row>
    <row r="19" spans="1:27" ht="18">
      <c r="A19" s="63"/>
      <c r="B19" s="63"/>
      <c r="C19" s="67">
        <v>56</v>
      </c>
      <c r="D19" s="68" t="s">
        <v>55</v>
      </c>
      <c r="E19" s="69">
        <f t="shared" ref="E19:J19" si="2">SUM(E20:E21)</f>
        <v>0</v>
      </c>
      <c r="F19" s="69">
        <f t="shared" si="2"/>
        <v>0</v>
      </c>
      <c r="G19" s="69">
        <f t="shared" si="2"/>
        <v>728689</v>
      </c>
      <c r="H19" s="59" t="e">
        <f t="shared" si="1"/>
        <v>#DIV/0!</v>
      </c>
      <c r="I19" s="69">
        <f t="shared" si="2"/>
        <v>355000</v>
      </c>
      <c r="J19" s="69">
        <f t="shared" si="2"/>
        <v>350000</v>
      </c>
      <c r="K19" s="53"/>
      <c r="N19" s="97"/>
      <c r="O19" s="97"/>
      <c r="P19" s="97"/>
      <c r="Q19" s="97"/>
      <c r="R19" s="130"/>
      <c r="S19" s="131"/>
      <c r="T19" s="131"/>
      <c r="U19" s="131"/>
      <c r="V19" s="131"/>
      <c r="W19" s="131"/>
      <c r="X19" s="131"/>
      <c r="Y19" s="131"/>
      <c r="Z19" s="131"/>
      <c r="AA19" s="131"/>
    </row>
    <row r="20" spans="1:27" ht="18">
      <c r="A20" s="63"/>
      <c r="B20" s="63"/>
      <c r="C20" s="64">
        <v>563</v>
      </c>
      <c r="D20" s="70" t="s">
        <v>86</v>
      </c>
      <c r="E20" s="71">
        <v>0</v>
      </c>
      <c r="F20" s="71">
        <v>0</v>
      </c>
      <c r="G20" s="71">
        <v>385644</v>
      </c>
      <c r="H20" s="59" t="e">
        <f t="shared" si="1"/>
        <v>#DIV/0!</v>
      </c>
      <c r="I20" s="71">
        <v>155000</v>
      </c>
      <c r="J20" s="71">
        <v>100000</v>
      </c>
      <c r="K20" s="53"/>
      <c r="N20" s="98"/>
      <c r="O20" s="98"/>
      <c r="P20" s="98"/>
      <c r="Q20" s="98"/>
      <c r="R20" s="131"/>
      <c r="S20" s="131"/>
      <c r="T20" s="131"/>
      <c r="U20" s="131"/>
      <c r="V20" s="131"/>
      <c r="W20" s="131"/>
      <c r="X20" s="131"/>
      <c r="Y20" s="131"/>
      <c r="Z20" s="131"/>
      <c r="AA20" s="131"/>
    </row>
    <row r="21" spans="1:27" ht="18">
      <c r="A21" s="63"/>
      <c r="B21" s="63"/>
      <c r="C21" s="64">
        <v>565</v>
      </c>
      <c r="D21" s="70" t="s">
        <v>83</v>
      </c>
      <c r="E21" s="65">
        <v>0</v>
      </c>
      <c r="F21" s="65">
        <v>0</v>
      </c>
      <c r="G21" s="65">
        <v>343045</v>
      </c>
      <c r="H21" s="59" t="e">
        <f t="shared" si="1"/>
        <v>#DIV/0!</v>
      </c>
      <c r="I21" s="65">
        <v>200000</v>
      </c>
      <c r="J21" s="65">
        <v>250000</v>
      </c>
      <c r="K21" s="53"/>
      <c r="N21" s="98"/>
      <c r="O21" s="98"/>
      <c r="P21" s="98"/>
      <c r="Q21" s="98"/>
      <c r="R21" s="131"/>
      <c r="S21" s="131"/>
      <c r="T21" s="131"/>
      <c r="U21" s="131"/>
      <c r="V21" s="131"/>
      <c r="W21" s="131"/>
      <c r="X21" s="131"/>
      <c r="Y21" s="131"/>
      <c r="Z21" s="131"/>
      <c r="AA21" s="131"/>
    </row>
    <row r="22" spans="1:27" s="20" customFormat="1" ht="18">
      <c r="A22" s="66"/>
      <c r="B22" s="60">
        <v>64</v>
      </c>
      <c r="C22" s="60"/>
      <c r="D22" s="60" t="s">
        <v>45</v>
      </c>
      <c r="E22" s="61">
        <f t="shared" ref="E22:J22" si="3">SUM(E23)</f>
        <v>52292.79</v>
      </c>
      <c r="F22" s="61">
        <f t="shared" si="3"/>
        <v>51100</v>
      </c>
      <c r="G22" s="61">
        <f t="shared" si="3"/>
        <v>51000</v>
      </c>
      <c r="H22" s="59">
        <f t="shared" si="1"/>
        <v>99.80430528375733</v>
      </c>
      <c r="I22" s="61">
        <f t="shared" si="3"/>
        <v>63000</v>
      </c>
      <c r="J22" s="61">
        <f t="shared" si="3"/>
        <v>65000</v>
      </c>
      <c r="K22" s="62"/>
      <c r="N22" s="97"/>
      <c r="O22" s="97"/>
      <c r="P22" s="97"/>
      <c r="Q22" s="97"/>
      <c r="R22" s="130"/>
      <c r="S22" s="130"/>
      <c r="T22" s="130"/>
      <c r="U22" s="130"/>
      <c r="V22" s="130"/>
      <c r="W22" s="130"/>
      <c r="X22" s="130"/>
      <c r="Y22" s="130"/>
      <c r="Z22" s="130"/>
      <c r="AA22" s="130"/>
    </row>
    <row r="23" spans="1:27" ht="18">
      <c r="A23" s="63"/>
      <c r="B23" s="63"/>
      <c r="C23" s="64">
        <v>11</v>
      </c>
      <c r="D23" s="64" t="s">
        <v>19</v>
      </c>
      <c r="E23" s="65">
        <v>52292.79</v>
      </c>
      <c r="F23" s="65">
        <v>51100</v>
      </c>
      <c r="G23" s="65">
        <v>51000</v>
      </c>
      <c r="H23" s="59">
        <f t="shared" si="1"/>
        <v>99.80430528375733</v>
      </c>
      <c r="I23" s="65">
        <v>63000</v>
      </c>
      <c r="J23" s="65">
        <v>65000</v>
      </c>
      <c r="K23" s="53"/>
      <c r="N23" s="98"/>
      <c r="O23" s="98"/>
      <c r="P23" s="98"/>
      <c r="Q23" s="98"/>
      <c r="R23" s="131"/>
      <c r="S23" s="131"/>
      <c r="T23" s="131"/>
      <c r="U23" s="131"/>
      <c r="V23" s="131"/>
      <c r="W23" s="131"/>
      <c r="X23" s="131"/>
      <c r="Y23" s="131"/>
      <c r="Z23" s="131"/>
      <c r="AA23" s="131"/>
    </row>
    <row r="24" spans="1:27" s="20" customFormat="1" ht="34.799999999999997">
      <c r="A24" s="66"/>
      <c r="B24" s="66">
        <v>65</v>
      </c>
      <c r="C24" s="67"/>
      <c r="D24" s="68" t="s">
        <v>85</v>
      </c>
      <c r="E24" s="69">
        <f t="shared" ref="E24:G24" si="4">SUM(E25:E26)</f>
        <v>104286.94</v>
      </c>
      <c r="F24" s="69">
        <f t="shared" si="4"/>
        <v>104175</v>
      </c>
      <c r="G24" s="69">
        <f t="shared" si="4"/>
        <v>102220</v>
      </c>
      <c r="H24" s="59">
        <f t="shared" si="1"/>
        <v>98.12335013198944</v>
      </c>
      <c r="I24" s="94">
        <f>SUM(I25:I26)</f>
        <v>117000</v>
      </c>
      <c r="J24" s="94">
        <f>SUM(J25:J26)</f>
        <v>110000</v>
      </c>
      <c r="K24" s="62"/>
      <c r="N24" s="97"/>
      <c r="O24" s="97"/>
      <c r="P24" s="97"/>
      <c r="Q24" s="97"/>
      <c r="R24" s="130"/>
      <c r="S24" s="130"/>
      <c r="T24" s="130"/>
      <c r="U24" s="130"/>
      <c r="V24" s="130"/>
      <c r="W24" s="130"/>
      <c r="X24" s="130"/>
      <c r="Y24" s="130"/>
      <c r="Z24" s="130"/>
      <c r="AA24" s="130"/>
    </row>
    <row r="25" spans="1:27" ht="18">
      <c r="A25" s="63"/>
      <c r="B25" s="63"/>
      <c r="C25" s="64">
        <v>11</v>
      </c>
      <c r="D25" s="64" t="s">
        <v>19</v>
      </c>
      <c r="E25" s="65">
        <v>73462.070000000007</v>
      </c>
      <c r="F25" s="65">
        <v>81020</v>
      </c>
      <c r="G25" s="65">
        <v>42220</v>
      </c>
      <c r="H25" s="59">
        <f t="shared" si="1"/>
        <v>52.110589977783263</v>
      </c>
      <c r="I25" s="65">
        <v>81000</v>
      </c>
      <c r="J25" s="65">
        <v>75000</v>
      </c>
      <c r="K25" s="53"/>
      <c r="N25" s="98"/>
      <c r="O25" s="98"/>
      <c r="P25" s="98"/>
      <c r="Q25" s="98"/>
      <c r="R25" s="131"/>
      <c r="S25" s="131"/>
      <c r="T25" s="131"/>
      <c r="U25" s="131"/>
      <c r="V25" s="131"/>
      <c r="W25" s="131"/>
      <c r="X25" s="131"/>
      <c r="Y25" s="131"/>
      <c r="Z25" s="131"/>
      <c r="AA25" s="131"/>
    </row>
    <row r="26" spans="1:27" ht="18">
      <c r="A26" s="63"/>
      <c r="B26" s="63"/>
      <c r="C26" s="64">
        <v>41</v>
      </c>
      <c r="D26" s="70" t="s">
        <v>84</v>
      </c>
      <c r="E26" s="65">
        <v>30824.87</v>
      </c>
      <c r="F26" s="65">
        <v>23155</v>
      </c>
      <c r="G26" s="65">
        <v>60000</v>
      </c>
      <c r="H26" s="59">
        <f t="shared" si="1"/>
        <v>259.12329950334703</v>
      </c>
      <c r="I26" s="65">
        <v>36000</v>
      </c>
      <c r="J26" s="65">
        <v>35000</v>
      </c>
      <c r="K26" s="53"/>
      <c r="N26" s="98"/>
      <c r="O26" s="98"/>
      <c r="P26" s="98"/>
      <c r="Q26" s="98"/>
      <c r="R26" s="131"/>
      <c r="S26" s="131"/>
      <c r="T26" s="131"/>
      <c r="U26" s="131"/>
      <c r="V26" s="131"/>
      <c r="W26" s="131"/>
      <c r="X26" s="131"/>
      <c r="Y26" s="131"/>
      <c r="Z26" s="131"/>
      <c r="AA26" s="131"/>
    </row>
    <row r="27" spans="1:27" s="20" customFormat="1" ht="34.799999999999997">
      <c r="A27" s="66"/>
      <c r="B27" s="66">
        <v>66</v>
      </c>
      <c r="C27" s="67"/>
      <c r="D27" s="68" t="s">
        <v>87</v>
      </c>
      <c r="E27" s="69">
        <f t="shared" ref="E27:J27" si="5">SUM(E28:E29)</f>
        <v>10076.320000000002</v>
      </c>
      <c r="F27" s="69">
        <f t="shared" si="5"/>
        <v>9682</v>
      </c>
      <c r="G27" s="69">
        <f t="shared" si="5"/>
        <v>9415</v>
      </c>
      <c r="H27" s="59">
        <f t="shared" si="1"/>
        <v>97.242305308820491</v>
      </c>
      <c r="I27" s="69">
        <f t="shared" si="5"/>
        <v>13000</v>
      </c>
      <c r="J27" s="69">
        <f t="shared" si="5"/>
        <v>15000</v>
      </c>
      <c r="K27" s="62"/>
      <c r="N27" s="97"/>
      <c r="O27" s="97"/>
      <c r="P27" s="97"/>
      <c r="Q27" s="97"/>
      <c r="R27" s="130"/>
      <c r="S27" s="130"/>
      <c r="T27" s="130"/>
      <c r="U27" s="130"/>
      <c r="V27" s="130"/>
      <c r="W27" s="130"/>
      <c r="X27" s="130"/>
      <c r="Y27" s="130"/>
      <c r="Z27" s="130"/>
      <c r="AA27" s="130"/>
    </row>
    <row r="28" spans="1:27" ht="18">
      <c r="A28" s="63"/>
      <c r="B28" s="63"/>
      <c r="C28" s="64">
        <v>31</v>
      </c>
      <c r="D28" s="70" t="s">
        <v>38</v>
      </c>
      <c r="E28" s="65">
        <v>9810.8700000000008</v>
      </c>
      <c r="F28" s="65">
        <v>9682</v>
      </c>
      <c r="G28" s="65">
        <v>9415</v>
      </c>
      <c r="H28" s="59">
        <f t="shared" si="1"/>
        <v>97.242305308820491</v>
      </c>
      <c r="I28" s="65">
        <v>13000</v>
      </c>
      <c r="J28" s="65">
        <v>15000</v>
      </c>
      <c r="K28" s="53"/>
      <c r="N28" s="98"/>
      <c r="O28" s="98"/>
      <c r="P28" s="98"/>
      <c r="Q28" s="98"/>
      <c r="R28" s="131"/>
      <c r="S28" s="131"/>
      <c r="T28" s="131"/>
      <c r="U28" s="131"/>
      <c r="V28" s="131"/>
      <c r="W28" s="131"/>
      <c r="X28" s="131"/>
      <c r="Y28" s="131"/>
      <c r="Z28" s="131"/>
      <c r="AA28" s="131"/>
    </row>
    <row r="29" spans="1:27" ht="18">
      <c r="A29" s="63"/>
      <c r="B29" s="63"/>
      <c r="C29" s="64">
        <v>61</v>
      </c>
      <c r="D29" s="70" t="s">
        <v>88</v>
      </c>
      <c r="E29" s="65">
        <v>265.45</v>
      </c>
      <c r="F29" s="65">
        <v>0</v>
      </c>
      <c r="G29" s="65">
        <v>0</v>
      </c>
      <c r="H29" s="59" t="e">
        <f t="shared" si="1"/>
        <v>#DIV/0!</v>
      </c>
      <c r="I29" s="65">
        <v>0</v>
      </c>
      <c r="J29" s="65"/>
      <c r="K29" s="53"/>
      <c r="N29" s="98"/>
      <c r="O29" s="98"/>
      <c r="P29" s="98"/>
      <c r="Q29" s="98"/>
      <c r="R29" s="131"/>
      <c r="S29" s="131"/>
      <c r="T29" s="131"/>
      <c r="U29" s="131"/>
      <c r="V29" s="131"/>
      <c r="W29" s="131"/>
      <c r="X29" s="131"/>
      <c r="Y29" s="131"/>
      <c r="Z29" s="131"/>
      <c r="AA29" s="131"/>
    </row>
    <row r="30" spans="1:27" s="20" customFormat="1" ht="18">
      <c r="A30" s="66"/>
      <c r="B30" s="66">
        <v>68</v>
      </c>
      <c r="C30" s="67"/>
      <c r="D30" s="68" t="s">
        <v>89</v>
      </c>
      <c r="E30" s="69">
        <f t="shared" ref="E30:J30" si="6">SUM(E31)</f>
        <v>5375.27</v>
      </c>
      <c r="F30" s="69">
        <f t="shared" si="6"/>
        <v>6200</v>
      </c>
      <c r="G30" s="69">
        <f t="shared" si="6"/>
        <v>6500</v>
      </c>
      <c r="H30" s="59">
        <f t="shared" si="1"/>
        <v>104.83870967741935</v>
      </c>
      <c r="I30" s="69">
        <f t="shared" si="6"/>
        <v>7000</v>
      </c>
      <c r="J30" s="69">
        <f t="shared" si="6"/>
        <v>7000</v>
      </c>
      <c r="K30" s="62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</row>
    <row r="31" spans="1:27" ht="18">
      <c r="A31" s="63"/>
      <c r="B31" s="63"/>
      <c r="C31" s="64">
        <v>11</v>
      </c>
      <c r="D31" s="70" t="s">
        <v>19</v>
      </c>
      <c r="E31" s="65">
        <v>5375.27</v>
      </c>
      <c r="F31" s="65">
        <v>6200</v>
      </c>
      <c r="G31" s="65">
        <v>6500</v>
      </c>
      <c r="H31" s="59">
        <f t="shared" si="1"/>
        <v>104.83870967741935</v>
      </c>
      <c r="I31" s="65">
        <v>7000</v>
      </c>
      <c r="J31" s="65">
        <v>7000</v>
      </c>
      <c r="K31" s="53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</row>
    <row r="32" spans="1:27" ht="18">
      <c r="A32" s="72">
        <v>7</v>
      </c>
      <c r="B32" s="72"/>
      <c r="C32" s="72"/>
      <c r="D32" s="73" t="s">
        <v>20</v>
      </c>
      <c r="E32" s="59">
        <f t="shared" ref="E32:J32" si="7">SUM(E33)</f>
        <v>47780.21</v>
      </c>
      <c r="F32" s="59">
        <f t="shared" si="7"/>
        <v>50000</v>
      </c>
      <c r="G32" s="59">
        <f t="shared" si="7"/>
        <v>70000</v>
      </c>
      <c r="H32" s="59">
        <f t="shared" si="1"/>
        <v>140</v>
      </c>
      <c r="I32" s="59">
        <f t="shared" si="7"/>
        <v>47000</v>
      </c>
      <c r="J32" s="59">
        <f t="shared" si="7"/>
        <v>10000</v>
      </c>
      <c r="K32" s="53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</row>
    <row r="33" spans="1:14" s="20" customFormat="1" ht="34.799999999999997">
      <c r="A33" s="60"/>
      <c r="B33" s="60">
        <v>71</v>
      </c>
      <c r="C33" s="60"/>
      <c r="D33" s="74" t="s">
        <v>21</v>
      </c>
      <c r="E33" s="61">
        <f t="shared" ref="E33:F33" si="8">SUM(E34)</f>
        <v>47780.21</v>
      </c>
      <c r="F33" s="61">
        <f t="shared" si="8"/>
        <v>50000</v>
      </c>
      <c r="G33" s="61">
        <f>SUM(G34:G35)</f>
        <v>70000</v>
      </c>
      <c r="H33" s="59">
        <f t="shared" si="1"/>
        <v>140</v>
      </c>
      <c r="I33" s="61">
        <f>SUM(I34:I35)</f>
        <v>47000</v>
      </c>
      <c r="J33" s="61">
        <f>SUM(J34:J35)</f>
        <v>10000</v>
      </c>
      <c r="K33" s="62"/>
    </row>
    <row r="34" spans="1:14" ht="36">
      <c r="A34" s="75"/>
      <c r="B34" s="75"/>
      <c r="C34" s="64">
        <v>71</v>
      </c>
      <c r="D34" s="70" t="s">
        <v>296</v>
      </c>
      <c r="E34" s="65">
        <v>47780.21</v>
      </c>
      <c r="F34" s="65">
        <v>50000</v>
      </c>
      <c r="G34" s="65">
        <v>35000</v>
      </c>
      <c r="H34" s="59">
        <f t="shared" si="1"/>
        <v>70</v>
      </c>
      <c r="I34" s="76">
        <v>45000</v>
      </c>
      <c r="J34" s="76">
        <v>10000</v>
      </c>
      <c r="K34" s="53"/>
      <c r="N34" s="98"/>
    </row>
    <row r="35" spans="1:14" ht="18">
      <c r="A35" s="75"/>
      <c r="B35" s="75">
        <v>72</v>
      </c>
      <c r="C35" s="64">
        <v>72</v>
      </c>
      <c r="D35" s="70" t="s">
        <v>297</v>
      </c>
      <c r="E35" s="65"/>
      <c r="F35" s="65"/>
      <c r="G35" s="65">
        <v>35000</v>
      </c>
      <c r="H35" s="59" t="e">
        <f t="shared" si="1"/>
        <v>#DIV/0!</v>
      </c>
      <c r="I35" s="76">
        <v>2000</v>
      </c>
      <c r="J35" s="76">
        <v>0</v>
      </c>
      <c r="K35" s="53"/>
      <c r="N35" s="98"/>
    </row>
    <row r="36" spans="1:14" ht="18">
      <c r="A36" s="162" t="s">
        <v>94</v>
      </c>
      <c r="B36" s="162"/>
      <c r="C36" s="162"/>
      <c r="D36" s="162"/>
      <c r="E36" s="93">
        <f>SUM(E11+E32)</f>
        <v>975737.61</v>
      </c>
      <c r="F36" s="93">
        <f>SUM(F11+F32)</f>
        <v>1002390</v>
      </c>
      <c r="G36" s="93">
        <f>SUM(G11+G32)</f>
        <v>1739572</v>
      </c>
      <c r="H36" s="59">
        <f t="shared" si="1"/>
        <v>173.54243358373486</v>
      </c>
      <c r="I36" s="93">
        <f>SUM(I11+I32)</f>
        <v>1199800</v>
      </c>
      <c r="J36" s="93">
        <f>SUM(J11+J32)</f>
        <v>1160000</v>
      </c>
      <c r="K36" s="53"/>
      <c r="N36" s="98"/>
    </row>
    <row r="37" spans="1:14" ht="18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N37" s="98"/>
    </row>
    <row r="38" spans="1:14" ht="18">
      <c r="A38" s="158" t="s">
        <v>104</v>
      </c>
      <c r="B38" s="159"/>
      <c r="C38" s="159"/>
      <c r="D38" s="159"/>
      <c r="E38" s="159"/>
      <c r="F38" s="159"/>
      <c r="G38" s="159"/>
      <c r="H38" s="159"/>
      <c r="I38" s="159"/>
      <c r="J38" s="56"/>
      <c r="K38" s="53"/>
      <c r="N38" s="98"/>
    </row>
    <row r="39" spans="1:14" ht="18">
      <c r="A39" s="1"/>
      <c r="B39" s="1"/>
      <c r="C39" s="1"/>
      <c r="D39" s="1"/>
      <c r="E39" s="1"/>
      <c r="F39" s="1"/>
      <c r="G39" s="52"/>
      <c r="H39" s="52"/>
      <c r="I39" s="52"/>
      <c r="J39" s="52"/>
      <c r="K39" s="53"/>
      <c r="N39" s="98"/>
    </row>
    <row r="40" spans="1:14" ht="52.2">
      <c r="A40" s="57" t="s">
        <v>14</v>
      </c>
      <c r="B40" s="78" t="s">
        <v>15</v>
      </c>
      <c r="C40" s="78" t="s">
        <v>16</v>
      </c>
      <c r="D40" s="78" t="s">
        <v>22</v>
      </c>
      <c r="E40" s="57" t="s">
        <v>46</v>
      </c>
      <c r="F40" s="57" t="s">
        <v>47</v>
      </c>
      <c r="G40" s="57" t="s">
        <v>48</v>
      </c>
      <c r="H40" s="57" t="s">
        <v>295</v>
      </c>
      <c r="I40" s="57" t="s">
        <v>49</v>
      </c>
      <c r="J40" s="57" t="s">
        <v>294</v>
      </c>
      <c r="K40" s="53"/>
      <c r="N40" s="98"/>
    </row>
    <row r="41" spans="1:14" ht="15.75" customHeight="1">
      <c r="A41" s="58">
        <v>3</v>
      </c>
      <c r="B41" s="58"/>
      <c r="C41" s="58"/>
      <c r="D41" s="58" t="s">
        <v>23</v>
      </c>
      <c r="E41" s="79">
        <f>SUM(E42+E48+E54+E56+E59+E62+E65)</f>
        <v>491032.58</v>
      </c>
      <c r="F41" s="79">
        <f>SUM(F42+F48+F54+F56+F59+F62+F65)</f>
        <v>533864</v>
      </c>
      <c r="G41" s="79">
        <f>SUM(G42+G48+G54+G56+G59+G62+G65)</f>
        <v>790898</v>
      </c>
      <c r="H41" s="79">
        <f>G41/F41*100</f>
        <v>148.14596976008872</v>
      </c>
      <c r="I41" s="79">
        <f>SUM(I42+I48+I54+I56+I59+I62+I65)</f>
        <v>693800</v>
      </c>
      <c r="J41" s="79">
        <f>SUM(J42+J48+J54+J56+J59+J62+J65)</f>
        <v>608000</v>
      </c>
      <c r="K41" s="53"/>
    </row>
    <row r="42" spans="1:14" s="20" customFormat="1" ht="15.75" customHeight="1">
      <c r="A42" s="60"/>
      <c r="B42" s="60">
        <v>31</v>
      </c>
      <c r="C42" s="60"/>
      <c r="D42" s="60" t="s">
        <v>24</v>
      </c>
      <c r="E42" s="80">
        <f t="shared" ref="E42:J42" si="9">SUM(E43:E47)</f>
        <v>140071.00999999998</v>
      </c>
      <c r="F42" s="80">
        <f t="shared" si="9"/>
        <v>135564</v>
      </c>
      <c r="G42" s="80">
        <f t="shared" si="9"/>
        <v>155087</v>
      </c>
      <c r="H42" s="79">
        <f t="shared" ref="H42:H84" si="10">G42/F42*100</f>
        <v>114.40131598359446</v>
      </c>
      <c r="I42" s="80">
        <f t="shared" si="9"/>
        <v>156800</v>
      </c>
      <c r="J42" s="80">
        <f t="shared" si="9"/>
        <v>154000</v>
      </c>
      <c r="K42" s="62"/>
    </row>
    <row r="43" spans="1:14" ht="18">
      <c r="A43" s="63"/>
      <c r="B43" s="63"/>
      <c r="C43" s="64">
        <v>11</v>
      </c>
      <c r="D43" s="64" t="s">
        <v>19</v>
      </c>
      <c r="E43" s="81">
        <v>90672.24</v>
      </c>
      <c r="F43" s="81">
        <v>102727</v>
      </c>
      <c r="G43" s="81">
        <v>96000</v>
      </c>
      <c r="H43" s="79">
        <f t="shared" si="10"/>
        <v>93.45157553515628</v>
      </c>
      <c r="I43" s="81">
        <v>100000</v>
      </c>
      <c r="J43" s="81">
        <v>96000</v>
      </c>
      <c r="K43" s="53"/>
    </row>
    <row r="44" spans="1:14" ht="18">
      <c r="A44" s="63"/>
      <c r="B44" s="63"/>
      <c r="C44" s="64">
        <v>12</v>
      </c>
      <c r="D44" s="70" t="s">
        <v>51</v>
      </c>
      <c r="E44" s="81">
        <v>7449.07</v>
      </c>
      <c r="F44" s="81">
        <v>0</v>
      </c>
      <c r="G44" s="81">
        <v>15213</v>
      </c>
      <c r="H44" s="79" t="e">
        <f>G44/F44*100</f>
        <v>#DIV/0!</v>
      </c>
      <c r="I44" s="81">
        <v>7800</v>
      </c>
      <c r="J44" s="81">
        <v>8000</v>
      </c>
      <c r="K44" s="53"/>
    </row>
    <row r="45" spans="1:14" ht="18">
      <c r="A45" s="63"/>
      <c r="B45" s="63"/>
      <c r="C45" s="64">
        <v>31</v>
      </c>
      <c r="D45" s="70" t="s">
        <v>38</v>
      </c>
      <c r="E45" s="81">
        <v>9810.8700000000008</v>
      </c>
      <c r="F45" s="81">
        <v>9682</v>
      </c>
      <c r="G45" s="81">
        <v>9415</v>
      </c>
      <c r="H45" s="79">
        <f t="shared" si="10"/>
        <v>97.242305308820491</v>
      </c>
      <c r="I45" s="81">
        <v>13000</v>
      </c>
      <c r="J45" s="81">
        <v>15000</v>
      </c>
      <c r="K45" s="53"/>
    </row>
    <row r="46" spans="1:14" ht="18">
      <c r="A46" s="63"/>
      <c r="B46" s="63"/>
      <c r="C46" s="64">
        <v>41</v>
      </c>
      <c r="D46" s="70" t="s">
        <v>84</v>
      </c>
      <c r="E46" s="65">
        <v>30824.87</v>
      </c>
      <c r="F46" s="65">
        <v>23155</v>
      </c>
      <c r="G46" s="65">
        <v>34459</v>
      </c>
      <c r="H46" s="79">
        <f t="shared" si="10"/>
        <v>148.81882962643058</v>
      </c>
      <c r="I46" s="65">
        <v>36000</v>
      </c>
      <c r="J46" s="65">
        <v>35000</v>
      </c>
      <c r="K46" s="53"/>
    </row>
    <row r="47" spans="1:14" ht="18">
      <c r="A47" s="63"/>
      <c r="B47" s="63"/>
      <c r="C47" s="64">
        <v>51</v>
      </c>
      <c r="D47" s="70" t="s">
        <v>52</v>
      </c>
      <c r="E47" s="65">
        <v>1313.96</v>
      </c>
      <c r="F47" s="65">
        <v>0</v>
      </c>
      <c r="G47" s="65">
        <v>0</v>
      </c>
      <c r="H47" s="79" t="e">
        <f t="shared" si="10"/>
        <v>#DIV/0!</v>
      </c>
      <c r="I47" s="65"/>
      <c r="J47" s="65"/>
      <c r="K47" s="53"/>
    </row>
    <row r="48" spans="1:14" s="20" customFormat="1" ht="18">
      <c r="A48" s="66"/>
      <c r="B48" s="60">
        <v>32</v>
      </c>
      <c r="C48" s="60"/>
      <c r="D48" s="60" t="s">
        <v>34</v>
      </c>
      <c r="E48" s="80">
        <f>SUM(E49:E53)</f>
        <v>192575.75</v>
      </c>
      <c r="F48" s="80">
        <f>SUM(F49:F53)</f>
        <v>204402</v>
      </c>
      <c r="G48" s="80">
        <f>SUM(G49:G53)</f>
        <v>325550</v>
      </c>
      <c r="H48" s="79">
        <f t="shared" si="10"/>
        <v>159.26947877222338</v>
      </c>
      <c r="I48" s="80">
        <f>SUM(I49:I53)</f>
        <v>298300</v>
      </c>
      <c r="J48" s="80">
        <f>SUM(J49:J53)</f>
        <v>240000</v>
      </c>
      <c r="K48" s="62"/>
    </row>
    <row r="49" spans="1:14" ht="17.25" customHeight="1">
      <c r="A49" s="63"/>
      <c r="B49" s="63"/>
      <c r="C49" s="64">
        <v>11</v>
      </c>
      <c r="D49" s="64" t="s">
        <v>19</v>
      </c>
      <c r="E49" s="81">
        <v>1535.87</v>
      </c>
      <c r="F49" s="81">
        <v>31195</v>
      </c>
      <c r="G49" s="81">
        <v>0</v>
      </c>
      <c r="H49" s="79">
        <f t="shared" si="10"/>
        <v>0</v>
      </c>
      <c r="I49" s="81">
        <v>23300</v>
      </c>
      <c r="J49" s="81">
        <v>30000</v>
      </c>
      <c r="K49" s="53"/>
    </row>
    <row r="50" spans="1:14" ht="18">
      <c r="A50" s="63"/>
      <c r="B50" s="63"/>
      <c r="C50" s="64">
        <v>51</v>
      </c>
      <c r="D50" s="70" t="s">
        <v>52</v>
      </c>
      <c r="E50" s="81">
        <v>177502.15</v>
      </c>
      <c r="F50" s="81">
        <v>158207</v>
      </c>
      <c r="G50" s="81">
        <v>290550</v>
      </c>
      <c r="H50" s="79">
        <f t="shared" si="10"/>
        <v>183.65179796089933</v>
      </c>
      <c r="I50" s="81">
        <v>230000</v>
      </c>
      <c r="J50" s="81">
        <v>200000</v>
      </c>
      <c r="K50" s="53"/>
    </row>
    <row r="51" spans="1:14" ht="18">
      <c r="A51" s="63"/>
      <c r="B51" s="63"/>
      <c r="C51" s="64">
        <v>52</v>
      </c>
      <c r="D51" s="70" t="s">
        <v>100</v>
      </c>
      <c r="E51" s="81">
        <v>0</v>
      </c>
      <c r="F51" s="65">
        <v>0</v>
      </c>
      <c r="G51" s="65"/>
      <c r="H51" s="79" t="e">
        <f t="shared" si="10"/>
        <v>#DIV/0!</v>
      </c>
      <c r="I51" s="65"/>
      <c r="J51" s="65"/>
      <c r="K51" s="53"/>
    </row>
    <row r="52" spans="1:14" ht="18">
      <c r="A52" s="63"/>
      <c r="B52" s="63"/>
      <c r="C52" s="64">
        <v>61</v>
      </c>
      <c r="D52" s="70" t="s">
        <v>88</v>
      </c>
      <c r="E52" s="65">
        <v>265.45</v>
      </c>
      <c r="F52" s="65">
        <v>0</v>
      </c>
      <c r="G52" s="65">
        <v>0</v>
      </c>
      <c r="H52" s="79" t="e">
        <f t="shared" si="10"/>
        <v>#DIV/0!</v>
      </c>
      <c r="I52" s="65"/>
      <c r="J52" s="65"/>
      <c r="K52" s="53"/>
    </row>
    <row r="53" spans="1:14" ht="36">
      <c r="A53" s="63"/>
      <c r="B53" s="63"/>
      <c r="C53" s="64">
        <v>71</v>
      </c>
      <c r="D53" s="70" t="s">
        <v>90</v>
      </c>
      <c r="E53" s="65">
        <v>13272.28</v>
      </c>
      <c r="F53" s="65">
        <v>15000</v>
      </c>
      <c r="G53" s="65">
        <v>35000</v>
      </c>
      <c r="H53" s="79">
        <f t="shared" si="10"/>
        <v>233.33333333333334</v>
      </c>
      <c r="I53" s="65">
        <v>45000</v>
      </c>
      <c r="J53" s="65">
        <v>10000</v>
      </c>
      <c r="K53" s="53"/>
    </row>
    <row r="54" spans="1:14" s="20" customFormat="1" ht="18">
      <c r="A54" s="66"/>
      <c r="B54" s="66">
        <v>34</v>
      </c>
      <c r="C54" s="67"/>
      <c r="D54" s="67" t="s">
        <v>95</v>
      </c>
      <c r="E54" s="82">
        <f>SUM(E55:E55)</f>
        <v>1539.58</v>
      </c>
      <c r="F54" s="82">
        <f>SUM(F55:F55)</f>
        <v>1660</v>
      </c>
      <c r="G54" s="82">
        <f>SUM(G55:G55)</f>
        <v>1670</v>
      </c>
      <c r="H54" s="79">
        <f t="shared" si="10"/>
        <v>100.60240963855422</v>
      </c>
      <c r="I54" s="82">
        <f>SUM(I55:I55)</f>
        <v>1700</v>
      </c>
      <c r="J54" s="82">
        <f>SUM(J55:J55)</f>
        <v>1700</v>
      </c>
      <c r="K54" s="62"/>
    </row>
    <row r="55" spans="1:14" ht="18">
      <c r="A55" s="63"/>
      <c r="B55" s="63"/>
      <c r="C55" s="64">
        <v>11</v>
      </c>
      <c r="D55" s="64" t="s">
        <v>19</v>
      </c>
      <c r="E55" s="81">
        <v>1539.58</v>
      </c>
      <c r="F55" s="81">
        <v>1660</v>
      </c>
      <c r="G55" s="81">
        <v>1670</v>
      </c>
      <c r="H55" s="79">
        <f t="shared" si="10"/>
        <v>100.60240963855422</v>
      </c>
      <c r="I55" s="81">
        <v>1700</v>
      </c>
      <c r="J55" s="81">
        <v>1700</v>
      </c>
      <c r="K55" s="53"/>
    </row>
    <row r="56" spans="1:14" s="20" customFormat="1" ht="18">
      <c r="A56" s="66"/>
      <c r="B56" s="66">
        <v>35</v>
      </c>
      <c r="C56" s="67"/>
      <c r="D56" s="67" t="s">
        <v>96</v>
      </c>
      <c r="E56" s="82">
        <f>SUM(E57:E58)</f>
        <v>6636.14</v>
      </c>
      <c r="F56" s="82">
        <f>SUM(F57:F58)</f>
        <v>7000</v>
      </c>
      <c r="G56" s="82">
        <f>SUM(G57:G58)</f>
        <v>7000</v>
      </c>
      <c r="H56" s="79">
        <f t="shared" si="10"/>
        <v>100</v>
      </c>
      <c r="I56" s="82">
        <f>SUM(I57:I58)</f>
        <v>7000</v>
      </c>
      <c r="J56" s="82">
        <f>SUM(J57:J58)</f>
        <v>7000</v>
      </c>
      <c r="K56" s="62"/>
    </row>
    <row r="57" spans="1:14" s="20" customFormat="1" ht="18">
      <c r="A57" s="66"/>
      <c r="B57" s="66"/>
      <c r="C57" s="64">
        <v>11</v>
      </c>
      <c r="D57" s="64" t="s">
        <v>19</v>
      </c>
      <c r="E57" s="81">
        <v>6636.14</v>
      </c>
      <c r="F57" s="81">
        <v>7000</v>
      </c>
      <c r="G57" s="81">
        <v>7000</v>
      </c>
      <c r="H57" s="79">
        <f t="shared" si="10"/>
        <v>100</v>
      </c>
      <c r="I57" s="81">
        <v>7000</v>
      </c>
      <c r="J57" s="81">
        <v>7000</v>
      </c>
      <c r="K57" s="62"/>
    </row>
    <row r="58" spans="1:14" ht="18">
      <c r="A58" s="63"/>
      <c r="B58" s="63"/>
      <c r="C58" s="64">
        <v>51</v>
      </c>
      <c r="D58" s="70" t="s">
        <v>52</v>
      </c>
      <c r="E58" s="81">
        <v>0</v>
      </c>
      <c r="F58" s="81">
        <v>0</v>
      </c>
      <c r="G58" s="81">
        <v>0</v>
      </c>
      <c r="H58" s="79" t="e">
        <f t="shared" si="10"/>
        <v>#DIV/0!</v>
      </c>
      <c r="I58" s="81"/>
      <c r="J58" s="81"/>
      <c r="K58" s="53"/>
    </row>
    <row r="59" spans="1:14" s="20" customFormat="1" ht="34.799999999999997">
      <c r="A59" s="66"/>
      <c r="B59" s="66">
        <v>36</v>
      </c>
      <c r="C59" s="67"/>
      <c r="D59" s="68" t="s">
        <v>97</v>
      </c>
      <c r="E59" s="82">
        <f t="shared" ref="E59:J59" si="11">SUM(E60:E61)</f>
        <v>36314.29</v>
      </c>
      <c r="F59" s="82">
        <f t="shared" si="11"/>
        <v>46500</v>
      </c>
      <c r="G59" s="82">
        <f t="shared" si="11"/>
        <v>46650</v>
      </c>
      <c r="H59" s="79">
        <f t="shared" si="10"/>
        <v>100.32258064516128</v>
      </c>
      <c r="I59" s="82">
        <f t="shared" si="11"/>
        <v>40000</v>
      </c>
      <c r="J59" s="82">
        <f t="shared" si="11"/>
        <v>34300</v>
      </c>
      <c r="K59" s="62"/>
    </row>
    <row r="60" spans="1:14" ht="18">
      <c r="A60" s="63"/>
      <c r="B60" s="63"/>
      <c r="C60" s="64">
        <v>11</v>
      </c>
      <c r="D60" s="64" t="s">
        <v>19</v>
      </c>
      <c r="E60" s="81">
        <v>36314.29</v>
      </c>
      <c r="F60" s="81">
        <v>46500</v>
      </c>
      <c r="G60" s="81">
        <v>30000</v>
      </c>
      <c r="H60" s="79">
        <f t="shared" si="10"/>
        <v>64.516129032258064</v>
      </c>
      <c r="I60" s="81">
        <v>25000</v>
      </c>
      <c r="J60" s="81">
        <v>25300</v>
      </c>
      <c r="K60" s="53"/>
    </row>
    <row r="61" spans="1:14" ht="18">
      <c r="A61" s="63"/>
      <c r="B61" s="63"/>
      <c r="C61" s="64">
        <v>51</v>
      </c>
      <c r="D61" s="70" t="s">
        <v>52</v>
      </c>
      <c r="E61" s="83">
        <v>0</v>
      </c>
      <c r="F61" s="83">
        <v>0</v>
      </c>
      <c r="G61" s="83">
        <v>16650</v>
      </c>
      <c r="H61" s="79" t="e">
        <f t="shared" si="10"/>
        <v>#DIV/0!</v>
      </c>
      <c r="I61" s="83">
        <v>15000</v>
      </c>
      <c r="J61" s="81">
        <v>9000</v>
      </c>
      <c r="K61" s="53"/>
    </row>
    <row r="62" spans="1:14" s="20" customFormat="1" ht="18">
      <c r="A62" s="66"/>
      <c r="B62" s="66">
        <v>37</v>
      </c>
      <c r="C62" s="67"/>
      <c r="D62" s="68" t="s">
        <v>98</v>
      </c>
      <c r="E62" s="82">
        <f t="shared" ref="E62:J62" si="12">SUM(E63:E64)</f>
        <v>28764.75</v>
      </c>
      <c r="F62" s="82">
        <f t="shared" si="12"/>
        <v>28925</v>
      </c>
      <c r="G62" s="82">
        <f t="shared" si="12"/>
        <v>29750</v>
      </c>
      <c r="H62" s="79">
        <f t="shared" si="10"/>
        <v>102.85220397579948</v>
      </c>
      <c r="I62" s="82">
        <f t="shared" si="12"/>
        <v>30000</v>
      </c>
      <c r="J62" s="82">
        <f t="shared" si="12"/>
        <v>30000</v>
      </c>
      <c r="K62" s="62"/>
    </row>
    <row r="63" spans="1:14" s="20" customFormat="1" ht="18">
      <c r="A63" s="66"/>
      <c r="B63" s="66"/>
      <c r="C63" s="64">
        <v>11</v>
      </c>
      <c r="D63" s="64" t="s">
        <v>19</v>
      </c>
      <c r="E63" s="81">
        <v>28764.75</v>
      </c>
      <c r="F63" s="81">
        <v>28925</v>
      </c>
      <c r="G63" s="81">
        <v>29750</v>
      </c>
      <c r="H63" s="79">
        <f t="shared" si="10"/>
        <v>102.85220397579948</v>
      </c>
      <c r="I63" s="81">
        <v>30000</v>
      </c>
      <c r="J63" s="81">
        <v>30000</v>
      </c>
      <c r="K63" s="62"/>
    </row>
    <row r="64" spans="1:14" ht="18">
      <c r="A64" s="63"/>
      <c r="B64" s="63"/>
      <c r="C64" s="64">
        <v>51</v>
      </c>
      <c r="D64" s="70" t="s">
        <v>52</v>
      </c>
      <c r="E64" s="81">
        <v>0</v>
      </c>
      <c r="F64" s="81">
        <v>0</v>
      </c>
      <c r="G64" s="81">
        <v>0</v>
      </c>
      <c r="H64" s="79" t="e">
        <f t="shared" si="10"/>
        <v>#DIV/0!</v>
      </c>
      <c r="I64" s="81"/>
      <c r="J64" s="81"/>
      <c r="K64" s="53"/>
      <c r="N64" s="20"/>
    </row>
    <row r="65" spans="1:11" s="20" customFormat="1" ht="18">
      <c r="A65" s="66"/>
      <c r="B65" s="66">
        <v>38</v>
      </c>
      <c r="C65" s="67"/>
      <c r="D65" s="67" t="s">
        <v>99</v>
      </c>
      <c r="E65" s="82">
        <f t="shared" ref="E65:J65" si="13">SUM(E66:E67)</f>
        <v>85131.06</v>
      </c>
      <c r="F65" s="82">
        <f t="shared" si="13"/>
        <v>109813</v>
      </c>
      <c r="G65" s="82">
        <f t="shared" si="13"/>
        <v>225191</v>
      </c>
      <c r="H65" s="79">
        <f t="shared" si="10"/>
        <v>205.06770600930673</v>
      </c>
      <c r="I65" s="82">
        <f t="shared" si="13"/>
        <v>160000</v>
      </c>
      <c r="J65" s="82">
        <f t="shared" si="13"/>
        <v>141000</v>
      </c>
      <c r="K65" s="62"/>
    </row>
    <row r="66" spans="1:11" s="20" customFormat="1" ht="18">
      <c r="A66" s="66"/>
      <c r="B66" s="66"/>
      <c r="C66" s="64">
        <v>11</v>
      </c>
      <c r="D66" s="64" t="s">
        <v>19</v>
      </c>
      <c r="E66" s="81">
        <v>85131.06</v>
      </c>
      <c r="F66" s="81">
        <v>109813</v>
      </c>
      <c r="G66" s="81">
        <v>93265</v>
      </c>
      <c r="H66" s="79">
        <f t="shared" si="10"/>
        <v>84.930745904401121</v>
      </c>
      <c r="I66" s="81">
        <v>30000</v>
      </c>
      <c r="J66" s="81">
        <v>30000</v>
      </c>
      <c r="K66" s="62"/>
    </row>
    <row r="67" spans="1:11" ht="18">
      <c r="A67" s="63"/>
      <c r="B67" s="63"/>
      <c r="C67" s="64">
        <v>51</v>
      </c>
      <c r="D67" s="70" t="s">
        <v>52</v>
      </c>
      <c r="E67" s="81">
        <v>0</v>
      </c>
      <c r="F67" s="81">
        <v>0</v>
      </c>
      <c r="G67" s="81">
        <v>131926</v>
      </c>
      <c r="H67" s="79" t="e">
        <f t="shared" si="10"/>
        <v>#DIV/0!</v>
      </c>
      <c r="I67" s="81">
        <v>130000</v>
      </c>
      <c r="J67" s="81">
        <v>111000</v>
      </c>
      <c r="K67" s="53"/>
    </row>
    <row r="68" spans="1:11" ht="18">
      <c r="A68" s="72">
        <v>4</v>
      </c>
      <c r="B68" s="72"/>
      <c r="C68" s="72"/>
      <c r="D68" s="73" t="s">
        <v>25</v>
      </c>
      <c r="E68" s="79">
        <f t="shared" ref="E68:J68" si="14">SUM(E69+E73+E82)</f>
        <v>488264.65</v>
      </c>
      <c r="F68" s="79">
        <f t="shared" si="14"/>
        <v>376648</v>
      </c>
      <c r="G68" s="79">
        <f t="shared" si="14"/>
        <v>1008317</v>
      </c>
      <c r="H68" s="79">
        <f t="shared" si="10"/>
        <v>267.70804570845985</v>
      </c>
      <c r="I68" s="79">
        <f t="shared" si="14"/>
        <v>506000</v>
      </c>
      <c r="J68" s="79">
        <f t="shared" si="14"/>
        <v>552000</v>
      </c>
      <c r="K68" s="53"/>
    </row>
    <row r="69" spans="1:11" s="20" customFormat="1" ht="34.799999999999997">
      <c r="A69" s="60"/>
      <c r="B69" s="60">
        <v>41</v>
      </c>
      <c r="C69" s="60"/>
      <c r="D69" s="74" t="s">
        <v>26</v>
      </c>
      <c r="E69" s="80">
        <f t="shared" ref="E69:J69" si="15">SUM(E70:E72)</f>
        <v>6636.14</v>
      </c>
      <c r="F69" s="80">
        <f t="shared" si="15"/>
        <v>8550</v>
      </c>
      <c r="G69" s="80">
        <f t="shared" si="15"/>
        <v>13950</v>
      </c>
      <c r="H69" s="79">
        <f t="shared" si="10"/>
        <v>163.15789473684211</v>
      </c>
      <c r="I69" s="80">
        <f t="shared" si="15"/>
        <v>15000</v>
      </c>
      <c r="J69" s="80">
        <f t="shared" si="15"/>
        <v>15000</v>
      </c>
      <c r="K69" s="62"/>
    </row>
    <row r="70" spans="1:11" ht="18">
      <c r="A70" s="75"/>
      <c r="B70" s="75"/>
      <c r="C70" s="64">
        <v>55</v>
      </c>
      <c r="D70" s="70" t="s">
        <v>54</v>
      </c>
      <c r="E70" s="65">
        <v>4645.3</v>
      </c>
      <c r="F70" s="81">
        <v>5000</v>
      </c>
      <c r="G70" s="81">
        <v>8950</v>
      </c>
      <c r="H70" s="79">
        <f t="shared" si="10"/>
        <v>179</v>
      </c>
      <c r="I70" s="84">
        <v>10000</v>
      </c>
      <c r="J70" s="84">
        <v>10000</v>
      </c>
      <c r="K70" s="53"/>
    </row>
    <row r="71" spans="1:11" ht="18">
      <c r="A71" s="75"/>
      <c r="B71" s="75"/>
      <c r="C71" s="64">
        <v>52</v>
      </c>
      <c r="D71" s="70" t="s">
        <v>100</v>
      </c>
      <c r="E71" s="65">
        <v>1990.84</v>
      </c>
      <c r="F71" s="65">
        <v>3550</v>
      </c>
      <c r="G71" s="65">
        <v>5000</v>
      </c>
      <c r="H71" s="79">
        <f t="shared" si="10"/>
        <v>140.8450704225352</v>
      </c>
      <c r="I71" s="76">
        <v>5000</v>
      </c>
      <c r="J71" s="76">
        <v>5000</v>
      </c>
      <c r="K71" s="53"/>
    </row>
    <row r="72" spans="1:11" ht="36">
      <c r="A72" s="75"/>
      <c r="B72" s="75"/>
      <c r="C72" s="64">
        <v>71</v>
      </c>
      <c r="D72" s="70" t="s">
        <v>90</v>
      </c>
      <c r="E72" s="65">
        <v>0</v>
      </c>
      <c r="F72" s="65">
        <v>0</v>
      </c>
      <c r="G72" s="65">
        <v>0</v>
      </c>
      <c r="H72" s="79" t="e">
        <f t="shared" si="10"/>
        <v>#DIV/0!</v>
      </c>
      <c r="I72" s="76"/>
      <c r="J72" s="76"/>
      <c r="K72" s="53"/>
    </row>
    <row r="73" spans="1:11" s="20" customFormat="1" ht="18">
      <c r="A73" s="60"/>
      <c r="B73" s="60">
        <v>42</v>
      </c>
      <c r="C73" s="67"/>
      <c r="D73" s="68" t="s">
        <v>101</v>
      </c>
      <c r="E73" s="82">
        <f t="shared" ref="E73:F73" si="16">SUM(E74:E79)</f>
        <v>481628.51</v>
      </c>
      <c r="F73" s="82">
        <f t="shared" si="16"/>
        <v>368098</v>
      </c>
      <c r="G73" s="82">
        <f>SUM(G74:G81)</f>
        <v>994367</v>
      </c>
      <c r="H73" s="79">
        <f t="shared" si="10"/>
        <v>270.13648539247697</v>
      </c>
      <c r="I73" s="82">
        <f t="shared" ref="I73:J73" si="17">SUM(I74:I81)</f>
        <v>491000</v>
      </c>
      <c r="J73" s="82">
        <f t="shared" si="17"/>
        <v>537000</v>
      </c>
      <c r="K73" s="62"/>
    </row>
    <row r="74" spans="1:11" ht="20.399999999999999">
      <c r="A74" s="75"/>
      <c r="B74" s="75"/>
      <c r="C74" s="64">
        <v>11</v>
      </c>
      <c r="D74" s="64" t="s">
        <v>19</v>
      </c>
      <c r="E74" s="65">
        <v>0</v>
      </c>
      <c r="F74" s="85"/>
      <c r="G74" s="95">
        <v>46535</v>
      </c>
      <c r="H74" s="79" t="e">
        <f t="shared" si="10"/>
        <v>#DIV/0!</v>
      </c>
      <c r="I74" s="85">
        <v>59000</v>
      </c>
      <c r="J74" s="71">
        <v>57000</v>
      </c>
      <c r="K74" s="53"/>
    </row>
    <row r="75" spans="1:11" ht="18">
      <c r="A75" s="75"/>
      <c r="B75" s="75"/>
      <c r="C75" s="64">
        <v>41</v>
      </c>
      <c r="D75" s="70" t="s">
        <v>84</v>
      </c>
      <c r="E75" s="65">
        <v>0</v>
      </c>
      <c r="F75" s="85"/>
      <c r="G75" s="85">
        <v>25541</v>
      </c>
      <c r="H75" s="79" t="e">
        <f t="shared" si="10"/>
        <v>#DIV/0!</v>
      </c>
      <c r="I75" s="85">
        <v>0</v>
      </c>
      <c r="J75" s="71"/>
      <c r="K75" s="53"/>
    </row>
    <row r="76" spans="1:11" ht="18">
      <c r="A76" s="75"/>
      <c r="B76" s="75"/>
      <c r="C76" s="64">
        <v>51</v>
      </c>
      <c r="D76" s="70" t="s">
        <v>52</v>
      </c>
      <c r="E76" s="65">
        <v>446589.69</v>
      </c>
      <c r="F76" s="81">
        <v>364973</v>
      </c>
      <c r="G76" s="81">
        <v>98959</v>
      </c>
      <c r="H76" s="79">
        <f t="shared" si="10"/>
        <v>27.114060492145995</v>
      </c>
      <c r="I76" s="84">
        <v>75000</v>
      </c>
      <c r="J76" s="84">
        <v>130000</v>
      </c>
      <c r="K76" s="53"/>
    </row>
    <row r="77" spans="1:11" ht="18">
      <c r="A77" s="75"/>
      <c r="B77" s="75"/>
      <c r="C77" s="64">
        <v>52</v>
      </c>
      <c r="D77" s="70" t="s">
        <v>100</v>
      </c>
      <c r="E77" s="65">
        <v>530.89</v>
      </c>
      <c r="F77" s="65">
        <v>3125</v>
      </c>
      <c r="G77" s="65">
        <v>0</v>
      </c>
      <c r="H77" s="79">
        <f t="shared" si="10"/>
        <v>0</v>
      </c>
      <c r="I77" s="76"/>
      <c r="J77" s="76"/>
      <c r="K77" s="53"/>
    </row>
    <row r="78" spans="1:11" ht="18">
      <c r="A78" s="86"/>
      <c r="B78" s="86"/>
      <c r="C78" s="64">
        <v>56</v>
      </c>
      <c r="D78" s="70" t="s">
        <v>55</v>
      </c>
      <c r="E78" s="65">
        <v>0</v>
      </c>
      <c r="F78" s="65">
        <v>0</v>
      </c>
      <c r="G78" s="65">
        <v>728689</v>
      </c>
      <c r="H78" s="79" t="e">
        <f t="shared" si="10"/>
        <v>#DIV/0!</v>
      </c>
      <c r="I78" s="76">
        <v>355000</v>
      </c>
      <c r="J78" s="76">
        <v>350000</v>
      </c>
      <c r="K78" s="53"/>
    </row>
    <row r="79" spans="1:11" ht="36">
      <c r="A79" s="86"/>
      <c r="B79" s="86"/>
      <c r="C79" s="64">
        <v>71</v>
      </c>
      <c r="D79" s="70" t="s">
        <v>90</v>
      </c>
      <c r="E79" s="65">
        <v>34507.93</v>
      </c>
      <c r="F79" s="65">
        <v>0</v>
      </c>
      <c r="G79" s="65"/>
      <c r="H79" s="79" t="e">
        <f t="shared" si="10"/>
        <v>#DIV/0!</v>
      </c>
      <c r="I79" s="76"/>
      <c r="J79" s="76"/>
      <c r="K79" s="53"/>
    </row>
    <row r="80" spans="1:11" ht="18">
      <c r="A80" s="86"/>
      <c r="B80" s="86"/>
      <c r="C80" s="64">
        <v>72</v>
      </c>
      <c r="D80" s="70" t="s">
        <v>297</v>
      </c>
      <c r="E80" s="65">
        <v>0</v>
      </c>
      <c r="F80" s="65">
        <v>0</v>
      </c>
      <c r="G80" s="65">
        <v>35000</v>
      </c>
      <c r="H80" s="79" t="e">
        <f t="shared" si="10"/>
        <v>#DIV/0!</v>
      </c>
      <c r="I80" s="76">
        <v>2000</v>
      </c>
      <c r="J80" s="76"/>
      <c r="K80" s="53"/>
    </row>
    <row r="81" spans="1:11" ht="18">
      <c r="A81" s="86"/>
      <c r="B81" s="86"/>
      <c r="C81" s="64">
        <v>91</v>
      </c>
      <c r="D81" s="70" t="s">
        <v>298</v>
      </c>
      <c r="E81" s="65">
        <v>0</v>
      </c>
      <c r="F81" s="65">
        <v>0</v>
      </c>
      <c r="G81" s="65">
        <v>59643</v>
      </c>
      <c r="H81" s="79" t="e">
        <f t="shared" si="10"/>
        <v>#DIV/0!</v>
      </c>
      <c r="I81" s="76"/>
      <c r="J81" s="76"/>
      <c r="K81" s="53"/>
    </row>
    <row r="82" spans="1:11" s="20" customFormat="1" ht="18">
      <c r="A82" s="87"/>
      <c r="B82" s="88">
        <v>45</v>
      </c>
      <c r="C82" s="87"/>
      <c r="D82" s="89" t="s">
        <v>102</v>
      </c>
      <c r="E82" s="90">
        <f t="shared" ref="E82:I82" si="18">SUM(E83)</f>
        <v>0</v>
      </c>
      <c r="F82" s="90">
        <f t="shared" si="18"/>
        <v>0</v>
      </c>
      <c r="G82" s="90">
        <f t="shared" si="18"/>
        <v>0</v>
      </c>
      <c r="H82" s="79" t="e">
        <f t="shared" si="10"/>
        <v>#DIV/0!</v>
      </c>
      <c r="I82" s="90">
        <f t="shared" si="18"/>
        <v>0</v>
      </c>
      <c r="J82" s="90"/>
      <c r="K82" s="62"/>
    </row>
    <row r="83" spans="1:11" ht="18">
      <c r="A83" s="91"/>
      <c r="B83" s="91"/>
      <c r="C83" s="64">
        <v>51</v>
      </c>
      <c r="D83" s="70" t="s">
        <v>52</v>
      </c>
      <c r="E83" s="77">
        <v>0</v>
      </c>
      <c r="F83" s="77">
        <v>0</v>
      </c>
      <c r="G83" s="77">
        <v>0</v>
      </c>
      <c r="H83" s="79" t="e">
        <f t="shared" si="10"/>
        <v>#DIV/0!</v>
      </c>
      <c r="I83" s="77">
        <v>0</v>
      </c>
      <c r="J83" s="77"/>
      <c r="K83" s="53"/>
    </row>
    <row r="84" spans="1:11" ht="18">
      <c r="A84" s="157" t="s">
        <v>244</v>
      </c>
      <c r="B84" s="157"/>
      <c r="C84" s="157"/>
      <c r="D84" s="157"/>
      <c r="E84" s="92">
        <f>SUM(E41+E68)</f>
        <v>979297.23</v>
      </c>
      <c r="F84" s="92">
        <f>SUM(F41+F68)</f>
        <v>910512</v>
      </c>
      <c r="G84" s="92">
        <f>SUM(G41+G68)</f>
        <v>1799215</v>
      </c>
      <c r="H84" s="79">
        <f t="shared" si="10"/>
        <v>197.60475424815928</v>
      </c>
      <c r="I84" s="92">
        <f>SUM(I41+I68)</f>
        <v>1199800</v>
      </c>
      <c r="J84" s="92">
        <f>SUM(J41+J68)</f>
        <v>1160000</v>
      </c>
      <c r="K84" s="53"/>
    </row>
    <row r="85" spans="1:11" ht="18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 ht="18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</sheetData>
  <mergeCells count="9">
    <mergeCell ref="A84:D84"/>
    <mergeCell ref="A8:I8"/>
    <mergeCell ref="A38:I38"/>
    <mergeCell ref="A1:I1"/>
    <mergeCell ref="A3:I3"/>
    <mergeCell ref="A36:D36"/>
    <mergeCell ref="A5:I5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8"/>
  <sheetViews>
    <sheetView tabSelected="1" workbookViewId="0">
      <selection sqref="A1:I13"/>
    </sheetView>
  </sheetViews>
  <sheetFormatPr defaultRowHeight="14.4"/>
  <cols>
    <col min="1" max="1" width="5.5546875" customWidth="1"/>
    <col min="2" max="2" width="6" customWidth="1"/>
    <col min="3" max="3" width="5.44140625" bestFit="1" customWidth="1"/>
    <col min="4" max="4" width="25.33203125" customWidth="1"/>
    <col min="5" max="8" width="17" customWidth="1"/>
    <col min="9" max="9" width="13.44140625" customWidth="1"/>
  </cols>
  <sheetData>
    <row r="1" spans="1:9" ht="15.6">
      <c r="A1" s="164" t="s">
        <v>31</v>
      </c>
      <c r="B1" s="164"/>
      <c r="C1" s="164"/>
      <c r="D1" s="164"/>
      <c r="E1" s="165"/>
      <c r="F1" s="165"/>
    </row>
    <row r="2" spans="1:9" ht="11.25" customHeight="1">
      <c r="A2" s="1"/>
      <c r="B2" s="1"/>
      <c r="C2" s="1"/>
      <c r="D2" s="1"/>
      <c r="E2" s="2"/>
      <c r="F2" s="2"/>
    </row>
    <row r="3" spans="1:9" ht="18" customHeight="1">
      <c r="A3" s="164" t="s">
        <v>27</v>
      </c>
      <c r="B3" s="166"/>
      <c r="C3" s="166"/>
      <c r="D3" s="166"/>
      <c r="E3" s="166"/>
      <c r="F3" s="166"/>
    </row>
    <row r="4" spans="1:9" ht="12" customHeight="1">
      <c r="A4" s="1"/>
      <c r="B4" s="1"/>
      <c r="C4" s="1"/>
      <c r="D4" s="1"/>
      <c r="E4" s="2"/>
      <c r="F4" s="2"/>
    </row>
    <row r="5" spans="1:9" ht="39.6">
      <c r="A5" s="23" t="s">
        <v>14</v>
      </c>
      <c r="B5" s="24" t="s">
        <v>15</v>
      </c>
      <c r="C5" s="24" t="s">
        <v>16</v>
      </c>
      <c r="D5" s="24" t="s">
        <v>105</v>
      </c>
      <c r="E5" s="23" t="s">
        <v>46</v>
      </c>
      <c r="F5" s="23" t="s">
        <v>47</v>
      </c>
      <c r="G5" s="23" t="s">
        <v>48</v>
      </c>
      <c r="H5" s="23" t="s">
        <v>49</v>
      </c>
      <c r="I5" s="23" t="s">
        <v>299</v>
      </c>
    </row>
    <row r="6" spans="1:9" ht="26.4">
      <c r="A6" s="6">
        <v>8</v>
      </c>
      <c r="B6" s="6"/>
      <c r="C6" s="6"/>
      <c r="D6" s="6" t="s">
        <v>28</v>
      </c>
      <c r="E6" s="25">
        <f t="shared" ref="E6:I6" si="0">SUM(E7+E9)</f>
        <v>15263.12</v>
      </c>
      <c r="F6" s="25">
        <f t="shared" si="0"/>
        <v>17000</v>
      </c>
      <c r="G6" s="25">
        <f t="shared" si="0"/>
        <v>15000</v>
      </c>
      <c r="H6" s="25">
        <f t="shared" si="0"/>
        <v>15000</v>
      </c>
      <c r="I6" s="25">
        <f t="shared" si="0"/>
        <v>15000</v>
      </c>
    </row>
    <row r="7" spans="1:9" s="20" customFormat="1">
      <c r="A7" s="6"/>
      <c r="B7" s="6">
        <v>83</v>
      </c>
      <c r="C7" s="6"/>
      <c r="D7" s="6" t="s">
        <v>106</v>
      </c>
      <c r="E7" s="25">
        <f t="shared" ref="E7:H7" si="1">SUM(E8)</f>
        <v>0</v>
      </c>
      <c r="F7" s="25">
        <f t="shared" si="1"/>
        <v>2000</v>
      </c>
      <c r="G7" s="25">
        <f t="shared" si="1"/>
        <v>0</v>
      </c>
      <c r="H7" s="25">
        <f t="shared" si="1"/>
        <v>0</v>
      </c>
      <c r="I7" s="96"/>
    </row>
    <row r="8" spans="1:9">
      <c r="A8" s="6"/>
      <c r="B8" s="9"/>
      <c r="C8" s="11">
        <v>31</v>
      </c>
      <c r="D8" s="11" t="s">
        <v>38</v>
      </c>
      <c r="E8" s="26">
        <v>0</v>
      </c>
      <c r="F8" s="26">
        <v>2000</v>
      </c>
      <c r="G8" s="27">
        <v>0</v>
      </c>
      <c r="H8" s="27">
        <v>0</v>
      </c>
      <c r="I8" s="22"/>
    </row>
    <row r="9" spans="1:9" s="20" customFormat="1">
      <c r="A9" s="6"/>
      <c r="B9" s="6">
        <v>84</v>
      </c>
      <c r="C9" s="6"/>
      <c r="D9" s="6" t="s">
        <v>35</v>
      </c>
      <c r="E9" s="25">
        <f t="shared" ref="E9:I9" si="2">SUM(E10:E10)</f>
        <v>15263.12</v>
      </c>
      <c r="F9" s="25">
        <f t="shared" si="2"/>
        <v>15000</v>
      </c>
      <c r="G9" s="25">
        <f t="shared" si="2"/>
        <v>15000</v>
      </c>
      <c r="H9" s="25">
        <f t="shared" si="2"/>
        <v>15000</v>
      </c>
      <c r="I9" s="25">
        <f t="shared" si="2"/>
        <v>15000</v>
      </c>
    </row>
    <row r="10" spans="1:9">
      <c r="A10" s="6"/>
      <c r="B10" s="9"/>
      <c r="C10" s="11">
        <v>13</v>
      </c>
      <c r="D10" s="11" t="s">
        <v>108</v>
      </c>
      <c r="E10" s="28">
        <v>15263.12</v>
      </c>
      <c r="F10" s="28">
        <v>15000</v>
      </c>
      <c r="G10" s="29">
        <v>15000</v>
      </c>
      <c r="H10" s="29">
        <v>15000</v>
      </c>
      <c r="I10" s="22">
        <v>15000</v>
      </c>
    </row>
    <row r="11" spans="1:9" ht="26.4">
      <c r="A11" s="8">
        <v>5</v>
      </c>
      <c r="B11" s="8"/>
      <c r="C11" s="8"/>
      <c r="D11" s="15" t="s">
        <v>29</v>
      </c>
      <c r="E11" s="25">
        <f t="shared" ref="E11:I12" si="3">SUM(E12)</f>
        <v>20994.09</v>
      </c>
      <c r="F11" s="25">
        <f t="shared" si="3"/>
        <v>15263</v>
      </c>
      <c r="G11" s="25">
        <f t="shared" si="3"/>
        <v>15000</v>
      </c>
      <c r="H11" s="25">
        <f t="shared" si="3"/>
        <v>15000</v>
      </c>
      <c r="I11" s="25">
        <f t="shared" si="3"/>
        <v>15000</v>
      </c>
    </row>
    <row r="12" spans="1:9" ht="26.4">
      <c r="A12" s="9"/>
      <c r="B12" s="9">
        <v>54</v>
      </c>
      <c r="C12" s="9"/>
      <c r="D12" s="16" t="s">
        <v>37</v>
      </c>
      <c r="E12" s="25">
        <f t="shared" si="3"/>
        <v>20994.09</v>
      </c>
      <c r="F12" s="25">
        <f t="shared" si="3"/>
        <v>15263</v>
      </c>
      <c r="G12" s="25">
        <f t="shared" si="3"/>
        <v>15000</v>
      </c>
      <c r="H12" s="25">
        <f t="shared" si="3"/>
        <v>15000</v>
      </c>
      <c r="I12" s="25">
        <f t="shared" si="3"/>
        <v>15000</v>
      </c>
    </row>
    <row r="13" spans="1:9" ht="26.4">
      <c r="A13" s="9"/>
      <c r="B13" s="9"/>
      <c r="C13" s="7">
        <v>81</v>
      </c>
      <c r="D13" s="10" t="s">
        <v>36</v>
      </c>
      <c r="E13" s="18">
        <v>20994.09</v>
      </c>
      <c r="F13" s="19">
        <v>15263</v>
      </c>
      <c r="G13" s="30">
        <v>15000</v>
      </c>
      <c r="H13" s="30">
        <v>15000</v>
      </c>
      <c r="I13" s="22">
        <v>15000</v>
      </c>
    </row>
    <row r="14" spans="1:9">
      <c r="E14" s="21"/>
      <c r="F14" s="21"/>
      <c r="G14" s="21"/>
      <c r="H14" s="21"/>
    </row>
    <row r="18" spans="6:6">
      <c r="F18" s="21"/>
    </row>
  </sheetData>
  <mergeCells count="2">
    <mergeCell ref="A1:F1"/>
    <mergeCell ref="A3:F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59"/>
  <sheetViews>
    <sheetView zoomScaleNormal="100" workbookViewId="0">
      <selection activeCell="I60" sqref="I60"/>
    </sheetView>
  </sheetViews>
  <sheetFormatPr defaultRowHeight="14.4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8" width="14.33203125" customWidth="1"/>
    <col min="9" max="9" width="13.5546875" customWidth="1"/>
    <col min="13" max="13" width="12" bestFit="1" customWidth="1"/>
  </cols>
  <sheetData>
    <row r="1" spans="1:9" ht="24.75" customHeight="1">
      <c r="A1" s="164" t="s">
        <v>30</v>
      </c>
      <c r="B1" s="164"/>
      <c r="C1" s="164"/>
      <c r="D1" s="164"/>
      <c r="E1" s="164"/>
      <c r="F1" s="164"/>
      <c r="G1" s="164"/>
      <c r="H1" s="164"/>
    </row>
    <row r="2" spans="1:9" ht="15.75" customHeight="1">
      <c r="A2" s="164" t="s">
        <v>114</v>
      </c>
      <c r="B2" s="164"/>
      <c r="C2" s="164"/>
      <c r="D2" s="164"/>
      <c r="E2" s="164"/>
      <c r="F2" s="164"/>
      <c r="G2" s="164"/>
      <c r="H2" s="164"/>
    </row>
    <row r="3" spans="1:9" ht="45" customHeight="1">
      <c r="A3" s="195" t="s">
        <v>300</v>
      </c>
      <c r="B3" s="195"/>
      <c r="C3" s="195"/>
      <c r="D3" s="195"/>
      <c r="E3" s="195"/>
      <c r="F3" s="195"/>
      <c r="G3" s="195"/>
      <c r="H3" s="195"/>
    </row>
    <row r="4" spans="1:9" ht="17.399999999999999">
      <c r="A4" s="1"/>
      <c r="B4" s="1"/>
      <c r="C4" s="1"/>
      <c r="D4" s="1"/>
      <c r="E4" s="47"/>
      <c r="F4" s="47"/>
      <c r="G4" s="47"/>
      <c r="H4" s="47"/>
    </row>
    <row r="5" spans="1:9" ht="52.8">
      <c r="A5" s="192" t="s">
        <v>32</v>
      </c>
      <c r="B5" s="193"/>
      <c r="C5" s="194"/>
      <c r="D5" s="12" t="s">
        <v>33</v>
      </c>
      <c r="E5" s="13" t="s">
        <v>46</v>
      </c>
      <c r="F5" s="13" t="s">
        <v>303</v>
      </c>
      <c r="G5" s="13" t="s">
        <v>304</v>
      </c>
      <c r="H5" s="13" t="s">
        <v>130</v>
      </c>
      <c r="I5" s="13" t="s">
        <v>307</v>
      </c>
    </row>
    <row r="6" spans="1:9">
      <c r="A6" s="192" t="s">
        <v>305</v>
      </c>
      <c r="B6" s="199"/>
      <c r="C6" s="199"/>
      <c r="D6" s="200"/>
      <c r="E6" s="132">
        <f>E7+E288+E296</f>
        <v>979297</v>
      </c>
      <c r="F6" s="132">
        <f>F7+F288+F296</f>
        <v>910512</v>
      </c>
      <c r="G6" s="132">
        <f>G7+G288+G296</f>
        <v>1799515</v>
      </c>
      <c r="H6" s="132">
        <f>H7+H288+H296</f>
        <v>1199800</v>
      </c>
      <c r="I6" s="132">
        <f>I7+I288+I296</f>
        <v>1160000</v>
      </c>
    </row>
    <row r="7" spans="1:9" ht="15.75" customHeight="1">
      <c r="A7" s="196" t="s">
        <v>110</v>
      </c>
      <c r="B7" s="197"/>
      <c r="C7" s="198"/>
      <c r="D7" s="32" t="s">
        <v>111</v>
      </c>
      <c r="E7" s="41">
        <f t="shared" ref="E7:I7" si="0">SUM(E8+E24+E43+E100+E110+E120+E152+E161+E173+E183+E244+E282)</f>
        <v>915935</v>
      </c>
      <c r="F7" s="41">
        <f t="shared" si="0"/>
        <v>831272</v>
      </c>
      <c r="G7" s="41">
        <f t="shared" si="0"/>
        <v>1713625</v>
      </c>
      <c r="H7" s="41">
        <f>SUM(H8+H24+H43+H100+H110+H120+H152+H161+H173+H183+H244+H282)</f>
        <v>1125480</v>
      </c>
      <c r="I7" s="41">
        <f t="shared" si="0"/>
        <v>1085680</v>
      </c>
    </row>
    <row r="8" spans="1:9" ht="15.75" customHeight="1">
      <c r="A8" s="186" t="s">
        <v>119</v>
      </c>
      <c r="B8" s="187"/>
      <c r="C8" s="188"/>
      <c r="D8" s="33" t="s">
        <v>120</v>
      </c>
      <c r="E8" s="39">
        <f t="shared" ref="E8:G8" si="1">SUM(E9)</f>
        <v>104335</v>
      </c>
      <c r="F8" s="39">
        <f t="shared" si="1"/>
        <v>90000</v>
      </c>
      <c r="G8" s="39">
        <f t="shared" si="1"/>
        <v>102000</v>
      </c>
      <c r="H8" s="39">
        <f>SUM(H9)</f>
        <v>102500</v>
      </c>
      <c r="I8" s="39">
        <f>SUM(I9)</f>
        <v>108500</v>
      </c>
    </row>
    <row r="9" spans="1:9">
      <c r="A9" s="177" t="s">
        <v>121</v>
      </c>
      <c r="B9" s="178"/>
      <c r="C9" s="179"/>
      <c r="D9" s="34" t="s">
        <v>135</v>
      </c>
      <c r="E9" s="40">
        <f t="shared" ref="E9:I9" si="2">SUM(E10+E20)</f>
        <v>104335</v>
      </c>
      <c r="F9" s="40">
        <f t="shared" si="2"/>
        <v>90000</v>
      </c>
      <c r="G9" s="40">
        <f t="shared" si="2"/>
        <v>102000</v>
      </c>
      <c r="H9" s="40">
        <f t="shared" si="2"/>
        <v>102500</v>
      </c>
      <c r="I9" s="40">
        <f t="shared" si="2"/>
        <v>108500</v>
      </c>
    </row>
    <row r="10" spans="1:9">
      <c r="A10" s="180" t="s">
        <v>122</v>
      </c>
      <c r="B10" s="181"/>
      <c r="C10" s="182"/>
      <c r="D10" s="35" t="s">
        <v>133</v>
      </c>
      <c r="E10" s="37">
        <f t="shared" ref="E10:I10" si="3">SUM(E11+E14+E17)</f>
        <v>103995</v>
      </c>
      <c r="F10" s="37">
        <f t="shared" si="3"/>
        <v>90000</v>
      </c>
      <c r="G10" s="37">
        <f t="shared" si="3"/>
        <v>100500</v>
      </c>
      <c r="H10" s="37">
        <f t="shared" si="3"/>
        <v>101000</v>
      </c>
      <c r="I10" s="37">
        <f t="shared" si="3"/>
        <v>107000</v>
      </c>
    </row>
    <row r="11" spans="1:9">
      <c r="A11" s="171" t="s">
        <v>123</v>
      </c>
      <c r="B11" s="172"/>
      <c r="C11" s="173"/>
      <c r="D11" s="17" t="s">
        <v>124</v>
      </c>
      <c r="E11" s="3">
        <f t="shared" ref="E11:I11" si="4">SUM(E12)</f>
        <v>38125</v>
      </c>
      <c r="F11" s="3">
        <f t="shared" si="4"/>
        <v>30000</v>
      </c>
      <c r="G11" s="3">
        <f t="shared" si="4"/>
        <v>35000</v>
      </c>
      <c r="H11" s="3">
        <f t="shared" si="4"/>
        <v>35000</v>
      </c>
      <c r="I11" s="3">
        <f t="shared" si="4"/>
        <v>41000</v>
      </c>
    </row>
    <row r="12" spans="1:9">
      <c r="A12" s="168">
        <v>3</v>
      </c>
      <c r="B12" s="169"/>
      <c r="C12" s="170"/>
      <c r="D12" s="14" t="s">
        <v>23</v>
      </c>
      <c r="E12" s="3">
        <f t="shared" ref="E12:I12" si="5">SUM(E13:E13)</f>
        <v>38125</v>
      </c>
      <c r="F12" s="3">
        <f t="shared" si="5"/>
        <v>30000</v>
      </c>
      <c r="G12" s="3">
        <f t="shared" si="5"/>
        <v>35000</v>
      </c>
      <c r="H12" s="3">
        <f t="shared" si="5"/>
        <v>35000</v>
      </c>
      <c r="I12" s="3">
        <f t="shared" si="5"/>
        <v>41000</v>
      </c>
    </row>
    <row r="13" spans="1:9">
      <c r="A13" s="174">
        <v>31</v>
      </c>
      <c r="B13" s="175"/>
      <c r="C13" s="176"/>
      <c r="D13" s="14" t="s">
        <v>24</v>
      </c>
      <c r="E13" s="4">
        <v>38125</v>
      </c>
      <c r="F13" s="4">
        <v>30000</v>
      </c>
      <c r="G13" s="4">
        <v>35000</v>
      </c>
      <c r="H13" s="4">
        <v>35000</v>
      </c>
      <c r="I13" s="4">
        <v>41000</v>
      </c>
    </row>
    <row r="14" spans="1:9" ht="15" customHeight="1">
      <c r="A14" s="171" t="s">
        <v>125</v>
      </c>
      <c r="B14" s="172"/>
      <c r="C14" s="173"/>
      <c r="D14" s="17" t="s">
        <v>126</v>
      </c>
      <c r="E14" s="3">
        <f t="shared" ref="E14:I15" si="6">SUM(E15)</f>
        <v>9811</v>
      </c>
      <c r="F14" s="3">
        <f t="shared" si="6"/>
        <v>10000</v>
      </c>
      <c r="G14" s="3">
        <f t="shared" si="6"/>
        <v>10500</v>
      </c>
      <c r="H14" s="3">
        <f t="shared" si="6"/>
        <v>11000</v>
      </c>
      <c r="I14" s="3">
        <f t="shared" si="6"/>
        <v>11000</v>
      </c>
    </row>
    <row r="15" spans="1:9">
      <c r="A15" s="168">
        <v>3</v>
      </c>
      <c r="B15" s="169"/>
      <c r="C15" s="170"/>
      <c r="D15" s="14" t="s">
        <v>23</v>
      </c>
      <c r="E15" s="3">
        <f t="shared" si="6"/>
        <v>9811</v>
      </c>
      <c r="F15" s="3">
        <f t="shared" si="6"/>
        <v>10000</v>
      </c>
      <c r="G15" s="3">
        <f t="shared" si="6"/>
        <v>10500</v>
      </c>
      <c r="H15" s="3">
        <f t="shared" si="6"/>
        <v>11000</v>
      </c>
      <c r="I15" s="3">
        <f t="shared" si="6"/>
        <v>11000</v>
      </c>
    </row>
    <row r="16" spans="1:9">
      <c r="A16" s="189">
        <v>32</v>
      </c>
      <c r="B16" s="190"/>
      <c r="C16" s="191"/>
      <c r="D16" s="14" t="s">
        <v>34</v>
      </c>
      <c r="E16" s="4">
        <v>9811</v>
      </c>
      <c r="F16" s="4">
        <v>10000</v>
      </c>
      <c r="G16" s="4">
        <v>10500</v>
      </c>
      <c r="H16" s="5">
        <v>11000</v>
      </c>
      <c r="I16" s="5">
        <v>11000</v>
      </c>
    </row>
    <row r="17" spans="1:9" ht="15" customHeight="1">
      <c r="A17" s="171" t="s">
        <v>127</v>
      </c>
      <c r="B17" s="172"/>
      <c r="C17" s="173"/>
      <c r="D17" s="17" t="s">
        <v>128</v>
      </c>
      <c r="E17" s="3">
        <f t="shared" ref="E17:I18" si="7">SUM(E18)</f>
        <v>56059</v>
      </c>
      <c r="F17" s="3">
        <v>50000</v>
      </c>
      <c r="G17" s="3">
        <f t="shared" si="7"/>
        <v>55000</v>
      </c>
      <c r="H17" s="3">
        <f t="shared" si="7"/>
        <v>55000</v>
      </c>
      <c r="I17" s="3">
        <f t="shared" si="7"/>
        <v>55000</v>
      </c>
    </row>
    <row r="18" spans="1:9">
      <c r="A18" s="168">
        <v>3</v>
      </c>
      <c r="B18" s="169"/>
      <c r="C18" s="170"/>
      <c r="D18" s="14" t="s">
        <v>23</v>
      </c>
      <c r="E18" s="3">
        <f t="shared" si="7"/>
        <v>56059</v>
      </c>
      <c r="F18" s="3">
        <f t="shared" si="7"/>
        <v>50000</v>
      </c>
      <c r="G18" s="3">
        <f t="shared" si="7"/>
        <v>55000</v>
      </c>
      <c r="H18" s="3">
        <f t="shared" si="7"/>
        <v>55000</v>
      </c>
      <c r="I18" s="3">
        <f t="shared" si="7"/>
        <v>55000</v>
      </c>
    </row>
    <row r="19" spans="1:9">
      <c r="A19" s="189">
        <v>32</v>
      </c>
      <c r="B19" s="190"/>
      <c r="C19" s="191"/>
      <c r="D19" s="14" t="s">
        <v>34</v>
      </c>
      <c r="E19" s="4">
        <v>56059</v>
      </c>
      <c r="F19" s="4">
        <v>50000</v>
      </c>
      <c r="G19" s="4">
        <v>55000</v>
      </c>
      <c r="H19" s="5">
        <v>55000</v>
      </c>
      <c r="I19" s="133">
        <v>55000</v>
      </c>
    </row>
    <row r="20" spans="1:9" ht="26.4">
      <c r="A20" s="180" t="s">
        <v>129</v>
      </c>
      <c r="B20" s="181"/>
      <c r="C20" s="182"/>
      <c r="D20" s="35" t="s">
        <v>134</v>
      </c>
      <c r="E20" s="37">
        <f t="shared" ref="E20:I21" si="8">SUM(E21)</f>
        <v>340</v>
      </c>
      <c r="F20" s="37">
        <f t="shared" si="8"/>
        <v>0</v>
      </c>
      <c r="G20" s="37">
        <f t="shared" si="8"/>
        <v>1500</v>
      </c>
      <c r="H20" s="37">
        <f t="shared" si="8"/>
        <v>1500</v>
      </c>
      <c r="I20" s="37">
        <f t="shared" si="8"/>
        <v>1500</v>
      </c>
    </row>
    <row r="21" spans="1:9" ht="15" customHeight="1">
      <c r="A21" s="171" t="s">
        <v>127</v>
      </c>
      <c r="B21" s="172"/>
      <c r="C21" s="173"/>
      <c r="D21" s="17" t="s">
        <v>128</v>
      </c>
      <c r="E21" s="4">
        <f t="shared" si="8"/>
        <v>340</v>
      </c>
      <c r="F21" s="4">
        <f t="shared" si="8"/>
        <v>0</v>
      </c>
      <c r="G21" s="4">
        <f t="shared" si="8"/>
        <v>1500</v>
      </c>
      <c r="H21" s="4">
        <f t="shared" si="8"/>
        <v>1500</v>
      </c>
      <c r="I21" s="4">
        <f t="shared" si="8"/>
        <v>1500</v>
      </c>
    </row>
    <row r="22" spans="1:9" ht="26.4">
      <c r="A22" s="168">
        <v>4</v>
      </c>
      <c r="B22" s="169"/>
      <c r="C22" s="170"/>
      <c r="D22" s="14" t="s">
        <v>25</v>
      </c>
      <c r="E22" s="3">
        <f t="shared" ref="E22:I22" si="9">SUM(E23)</f>
        <v>340</v>
      </c>
      <c r="F22" s="3">
        <f t="shared" si="9"/>
        <v>0</v>
      </c>
      <c r="G22" s="3">
        <f t="shared" si="9"/>
        <v>1500</v>
      </c>
      <c r="H22" s="3">
        <f t="shared" si="9"/>
        <v>1500</v>
      </c>
      <c r="I22" s="3">
        <f t="shared" si="9"/>
        <v>1500</v>
      </c>
    </row>
    <row r="23" spans="1:9" ht="26.4">
      <c r="A23" s="174">
        <v>42</v>
      </c>
      <c r="B23" s="175"/>
      <c r="C23" s="176"/>
      <c r="D23" s="14" t="s">
        <v>43</v>
      </c>
      <c r="E23" s="4">
        <v>340</v>
      </c>
      <c r="F23" s="4">
        <v>0</v>
      </c>
      <c r="G23" s="4">
        <v>1500</v>
      </c>
      <c r="H23" s="5">
        <v>1500</v>
      </c>
      <c r="I23" s="5">
        <v>1500</v>
      </c>
    </row>
    <row r="24" spans="1:9" ht="15" customHeight="1">
      <c r="A24" s="186" t="s">
        <v>131</v>
      </c>
      <c r="B24" s="187"/>
      <c r="C24" s="188"/>
      <c r="D24" s="33" t="s">
        <v>132</v>
      </c>
      <c r="E24" s="39">
        <f t="shared" ref="E24:H24" si="10">SUM(E25+E30)</f>
        <v>54567</v>
      </c>
      <c r="F24" s="39">
        <f t="shared" si="10"/>
        <v>64450</v>
      </c>
      <c r="G24" s="39">
        <f t="shared" si="10"/>
        <v>64750</v>
      </c>
      <c r="H24" s="39">
        <f t="shared" si="10"/>
        <v>65400</v>
      </c>
      <c r="I24" s="39">
        <f t="shared" ref="I24" si="11">SUM(I25+I30)</f>
        <v>65400</v>
      </c>
    </row>
    <row r="25" spans="1:9" ht="27.75" customHeight="1">
      <c r="A25" s="177" t="s">
        <v>121</v>
      </c>
      <c r="B25" s="178"/>
      <c r="C25" s="179"/>
      <c r="D25" s="34" t="s">
        <v>136</v>
      </c>
      <c r="E25" s="40">
        <f t="shared" ref="E25:I25" si="12">SUM(E26)</f>
        <v>32001</v>
      </c>
      <c r="F25" s="40">
        <f t="shared" si="12"/>
        <v>42000</v>
      </c>
      <c r="G25" s="40">
        <f t="shared" si="12"/>
        <v>42000</v>
      </c>
      <c r="H25" s="40">
        <f t="shared" si="12"/>
        <v>42000</v>
      </c>
      <c r="I25" s="40">
        <f t="shared" si="12"/>
        <v>42000</v>
      </c>
    </row>
    <row r="26" spans="1:9" ht="26.4">
      <c r="A26" s="180" t="s">
        <v>122</v>
      </c>
      <c r="B26" s="181"/>
      <c r="C26" s="182"/>
      <c r="D26" s="35" t="s">
        <v>138</v>
      </c>
      <c r="E26" s="37">
        <f t="shared" ref="E26:I28" si="13">SUM(E27)</f>
        <v>32001</v>
      </c>
      <c r="F26" s="37">
        <f t="shared" si="13"/>
        <v>42000</v>
      </c>
      <c r="G26" s="37">
        <f t="shared" si="13"/>
        <v>42000</v>
      </c>
      <c r="H26" s="37">
        <f t="shared" si="13"/>
        <v>42000</v>
      </c>
      <c r="I26" s="37">
        <f t="shared" si="13"/>
        <v>42000</v>
      </c>
    </row>
    <row r="27" spans="1:9" ht="15" customHeight="1">
      <c r="A27" s="171" t="s">
        <v>123</v>
      </c>
      <c r="B27" s="172"/>
      <c r="C27" s="173"/>
      <c r="D27" s="17" t="s">
        <v>124</v>
      </c>
      <c r="E27" s="3">
        <f t="shared" si="13"/>
        <v>32001</v>
      </c>
      <c r="F27" s="3">
        <f t="shared" si="13"/>
        <v>42000</v>
      </c>
      <c r="G27" s="3">
        <f t="shared" si="13"/>
        <v>42000</v>
      </c>
      <c r="H27" s="3">
        <f t="shared" si="13"/>
        <v>42000</v>
      </c>
      <c r="I27" s="3">
        <f t="shared" si="13"/>
        <v>42000</v>
      </c>
    </row>
    <row r="28" spans="1:9">
      <c r="A28" s="168">
        <v>3</v>
      </c>
      <c r="B28" s="169"/>
      <c r="C28" s="170"/>
      <c r="D28" s="14" t="s">
        <v>23</v>
      </c>
      <c r="E28" s="3">
        <f t="shared" si="13"/>
        <v>32001</v>
      </c>
      <c r="F28" s="3">
        <f t="shared" si="13"/>
        <v>42000</v>
      </c>
      <c r="G28" s="3">
        <f t="shared" si="13"/>
        <v>42000</v>
      </c>
      <c r="H28" s="3">
        <f t="shared" si="13"/>
        <v>42000</v>
      </c>
      <c r="I28" s="3">
        <f t="shared" si="13"/>
        <v>42000</v>
      </c>
    </row>
    <row r="29" spans="1:9">
      <c r="A29" s="174">
        <v>36</v>
      </c>
      <c r="B29" s="175"/>
      <c r="C29" s="176"/>
      <c r="D29" s="14" t="s">
        <v>137</v>
      </c>
      <c r="E29" s="4">
        <v>32001</v>
      </c>
      <c r="F29" s="4">
        <v>42000</v>
      </c>
      <c r="G29" s="4">
        <v>42000</v>
      </c>
      <c r="H29" s="5">
        <v>42000</v>
      </c>
      <c r="I29" s="5">
        <v>42000</v>
      </c>
    </row>
    <row r="30" spans="1:9" ht="25.5" customHeight="1">
      <c r="A30" s="177" t="s">
        <v>139</v>
      </c>
      <c r="B30" s="178"/>
      <c r="C30" s="179"/>
      <c r="D30" s="34" t="s">
        <v>140</v>
      </c>
      <c r="E30" s="38">
        <f t="shared" ref="E30:H30" si="14">SUM(E31+E35+E39)</f>
        <v>22566</v>
      </c>
      <c r="F30" s="38">
        <f t="shared" si="14"/>
        <v>22450</v>
      </c>
      <c r="G30" s="38">
        <f t="shared" si="14"/>
        <v>22750</v>
      </c>
      <c r="H30" s="38">
        <f t="shared" si="14"/>
        <v>23400</v>
      </c>
      <c r="I30" s="38">
        <f t="shared" ref="I30" si="15">SUM(I31+I35+I39)</f>
        <v>23400</v>
      </c>
    </row>
    <row r="31" spans="1:9" ht="39.6">
      <c r="A31" s="180" t="s">
        <v>122</v>
      </c>
      <c r="B31" s="181"/>
      <c r="C31" s="182"/>
      <c r="D31" s="35" t="s">
        <v>272</v>
      </c>
      <c r="E31" s="36">
        <f t="shared" ref="E31:I33" si="16">SUM(E32)</f>
        <v>18784</v>
      </c>
      <c r="F31" s="36">
        <f t="shared" si="16"/>
        <v>19050</v>
      </c>
      <c r="G31" s="36">
        <f t="shared" si="16"/>
        <v>19050</v>
      </c>
      <c r="H31" s="36">
        <f t="shared" si="16"/>
        <v>18400</v>
      </c>
      <c r="I31" s="36">
        <f t="shared" si="16"/>
        <v>18400</v>
      </c>
    </row>
    <row r="32" spans="1:9" ht="15" customHeight="1">
      <c r="A32" s="171" t="s">
        <v>123</v>
      </c>
      <c r="B32" s="172"/>
      <c r="C32" s="173"/>
      <c r="D32" s="17" t="s">
        <v>124</v>
      </c>
      <c r="E32" s="3">
        <f t="shared" si="16"/>
        <v>18784</v>
      </c>
      <c r="F32" s="3">
        <v>19050</v>
      </c>
      <c r="G32" s="3">
        <f>F34</f>
        <v>19050</v>
      </c>
      <c r="H32" s="3">
        <f t="shared" si="16"/>
        <v>18400</v>
      </c>
      <c r="I32" s="3">
        <f t="shared" si="16"/>
        <v>18400</v>
      </c>
    </row>
    <row r="33" spans="1:9">
      <c r="A33" s="168">
        <v>3</v>
      </c>
      <c r="B33" s="169"/>
      <c r="C33" s="170"/>
      <c r="D33" s="14" t="s">
        <v>23</v>
      </c>
      <c r="E33" s="3">
        <f t="shared" si="16"/>
        <v>18784</v>
      </c>
      <c r="F33" s="3">
        <f t="shared" si="16"/>
        <v>19050</v>
      </c>
      <c r="G33" s="3">
        <f t="shared" si="16"/>
        <v>19050</v>
      </c>
      <c r="H33" s="3">
        <f t="shared" si="16"/>
        <v>18400</v>
      </c>
      <c r="I33" s="3">
        <f t="shared" si="16"/>
        <v>18400</v>
      </c>
    </row>
    <row r="34" spans="1:9">
      <c r="A34" s="174">
        <v>37</v>
      </c>
      <c r="B34" s="175"/>
      <c r="C34" s="176"/>
      <c r="D34" s="14" t="s">
        <v>98</v>
      </c>
      <c r="E34" s="4">
        <v>18784</v>
      </c>
      <c r="F34" s="4">
        <v>19050</v>
      </c>
      <c r="G34" s="4">
        <v>19050</v>
      </c>
      <c r="H34" s="5">
        <v>18400</v>
      </c>
      <c r="I34" s="5">
        <v>18400</v>
      </c>
    </row>
    <row r="35" spans="1:9" ht="26.4">
      <c r="A35" s="180" t="s">
        <v>141</v>
      </c>
      <c r="B35" s="181"/>
      <c r="C35" s="182"/>
      <c r="D35" s="35" t="s">
        <v>142</v>
      </c>
      <c r="E35" s="37">
        <f t="shared" ref="E35:I37" si="17">SUM(E36)</f>
        <v>66</v>
      </c>
      <c r="F35" s="37">
        <f t="shared" si="17"/>
        <v>700</v>
      </c>
      <c r="G35" s="37">
        <f t="shared" si="17"/>
        <v>700</v>
      </c>
      <c r="H35" s="37">
        <f t="shared" si="17"/>
        <v>800</v>
      </c>
      <c r="I35" s="37">
        <f t="shared" si="17"/>
        <v>800</v>
      </c>
    </row>
    <row r="36" spans="1:9" ht="15" customHeight="1">
      <c r="A36" s="171" t="s">
        <v>123</v>
      </c>
      <c r="B36" s="172"/>
      <c r="C36" s="173"/>
      <c r="D36" s="17" t="s">
        <v>124</v>
      </c>
      <c r="E36" s="3">
        <f t="shared" si="17"/>
        <v>66</v>
      </c>
      <c r="F36" s="3">
        <f t="shared" si="17"/>
        <v>700</v>
      </c>
      <c r="G36" s="3">
        <f t="shared" si="17"/>
        <v>700</v>
      </c>
      <c r="H36" s="3">
        <f t="shared" si="17"/>
        <v>800</v>
      </c>
      <c r="I36" s="3">
        <f t="shared" si="17"/>
        <v>800</v>
      </c>
    </row>
    <row r="37" spans="1:9">
      <c r="A37" s="168">
        <v>3</v>
      </c>
      <c r="B37" s="169"/>
      <c r="C37" s="170"/>
      <c r="D37" s="14" t="s">
        <v>23</v>
      </c>
      <c r="E37" s="3">
        <f t="shared" si="17"/>
        <v>66</v>
      </c>
      <c r="F37" s="3">
        <f t="shared" si="17"/>
        <v>700</v>
      </c>
      <c r="G37" s="3">
        <f t="shared" si="17"/>
        <v>700</v>
      </c>
      <c r="H37" s="3">
        <f t="shared" si="17"/>
        <v>800</v>
      </c>
      <c r="I37" s="3">
        <f t="shared" si="17"/>
        <v>800</v>
      </c>
    </row>
    <row r="38" spans="1:9" ht="18.75" customHeight="1">
      <c r="A38" s="174">
        <v>38</v>
      </c>
      <c r="B38" s="175"/>
      <c r="C38" s="176"/>
      <c r="D38" s="14" t="s">
        <v>143</v>
      </c>
      <c r="E38" s="4">
        <v>66</v>
      </c>
      <c r="F38" s="4">
        <v>700</v>
      </c>
      <c r="G38" s="4">
        <v>700</v>
      </c>
      <c r="H38" s="5">
        <v>800</v>
      </c>
      <c r="I38" s="5">
        <v>800</v>
      </c>
    </row>
    <row r="39" spans="1:9">
      <c r="A39" s="180" t="s">
        <v>144</v>
      </c>
      <c r="B39" s="181"/>
      <c r="C39" s="182"/>
      <c r="D39" s="35" t="s">
        <v>145</v>
      </c>
      <c r="E39" s="37">
        <f t="shared" ref="E39:I41" si="18">SUM(E40)</f>
        <v>3716</v>
      </c>
      <c r="F39" s="37">
        <f t="shared" si="18"/>
        <v>2700</v>
      </c>
      <c r="G39" s="37">
        <f t="shared" si="18"/>
        <v>3000</v>
      </c>
      <c r="H39" s="37">
        <f t="shared" si="18"/>
        <v>4200</v>
      </c>
      <c r="I39" s="37">
        <f t="shared" si="18"/>
        <v>4200</v>
      </c>
    </row>
    <row r="40" spans="1:9" ht="15" customHeight="1">
      <c r="A40" s="171" t="s">
        <v>123</v>
      </c>
      <c r="B40" s="172"/>
      <c r="C40" s="173"/>
      <c r="D40" s="17" t="s">
        <v>124</v>
      </c>
      <c r="E40" s="3">
        <f t="shared" si="18"/>
        <v>3716</v>
      </c>
      <c r="F40" s="3">
        <f t="shared" si="18"/>
        <v>2700</v>
      </c>
      <c r="G40" s="3">
        <v>3000</v>
      </c>
      <c r="H40" s="3">
        <f t="shared" si="18"/>
        <v>4200</v>
      </c>
      <c r="I40" s="3">
        <f t="shared" si="18"/>
        <v>4200</v>
      </c>
    </row>
    <row r="41" spans="1:9">
      <c r="A41" s="168">
        <v>3</v>
      </c>
      <c r="B41" s="169"/>
      <c r="C41" s="170"/>
      <c r="D41" s="14" t="s">
        <v>23</v>
      </c>
      <c r="E41" s="3">
        <f t="shared" si="18"/>
        <v>3716</v>
      </c>
      <c r="F41" s="3">
        <f t="shared" si="18"/>
        <v>2700</v>
      </c>
      <c r="G41" s="3">
        <f t="shared" si="18"/>
        <v>3900</v>
      </c>
      <c r="H41" s="3">
        <f t="shared" si="18"/>
        <v>4200</v>
      </c>
      <c r="I41" s="3">
        <f t="shared" si="18"/>
        <v>4200</v>
      </c>
    </row>
    <row r="42" spans="1:9">
      <c r="A42" s="174">
        <v>37</v>
      </c>
      <c r="B42" s="175"/>
      <c r="C42" s="176"/>
      <c r="D42" s="14" t="s">
        <v>98</v>
      </c>
      <c r="E42" s="4">
        <v>3716</v>
      </c>
      <c r="F42" s="4">
        <v>2700</v>
      </c>
      <c r="G42" s="4">
        <v>3900</v>
      </c>
      <c r="H42" s="5">
        <v>4200</v>
      </c>
      <c r="I42" s="5">
        <v>4200</v>
      </c>
    </row>
    <row r="43" spans="1:9" ht="25.5" customHeight="1">
      <c r="A43" s="186" t="s">
        <v>146</v>
      </c>
      <c r="B43" s="187"/>
      <c r="C43" s="188"/>
      <c r="D43" s="33" t="s">
        <v>147</v>
      </c>
      <c r="E43" s="39">
        <f t="shared" ref="E43:H43" si="19">SUM(E44+E53+E87+E92)</f>
        <v>58618</v>
      </c>
      <c r="F43" s="39">
        <f t="shared" si="19"/>
        <v>55845</v>
      </c>
      <c r="G43" s="39">
        <f t="shared" si="19"/>
        <v>64955</v>
      </c>
      <c r="H43" s="39">
        <f t="shared" si="19"/>
        <v>50650</v>
      </c>
      <c r="I43" s="39">
        <f t="shared" ref="I43" si="20">SUM(I44+I53+I87+I92)</f>
        <v>62430</v>
      </c>
    </row>
    <row r="44" spans="1:9" ht="25.5" customHeight="1">
      <c r="A44" s="177" t="s">
        <v>121</v>
      </c>
      <c r="B44" s="178"/>
      <c r="C44" s="179"/>
      <c r="D44" s="34" t="s">
        <v>148</v>
      </c>
      <c r="E44" s="40">
        <f t="shared" ref="E44:H44" si="21">SUM(E45+E49)</f>
        <v>3216</v>
      </c>
      <c r="F44" s="40">
        <f t="shared" si="21"/>
        <v>4655</v>
      </c>
      <c r="G44" s="40">
        <f t="shared" si="21"/>
        <v>4250</v>
      </c>
      <c r="H44" s="40">
        <f t="shared" si="21"/>
        <v>4600</v>
      </c>
      <c r="I44" s="40">
        <f t="shared" ref="I44" si="22">SUM(I45+I49)</f>
        <v>4600</v>
      </c>
    </row>
    <row r="45" spans="1:9">
      <c r="A45" s="180" t="s">
        <v>122</v>
      </c>
      <c r="B45" s="181"/>
      <c r="C45" s="182"/>
      <c r="D45" s="35" t="s">
        <v>149</v>
      </c>
      <c r="E45" s="37">
        <f t="shared" ref="E45:I45" si="23">SUM(E46)</f>
        <v>562</v>
      </c>
      <c r="F45" s="37">
        <f t="shared" si="23"/>
        <v>1000</v>
      </c>
      <c r="G45" s="37">
        <f t="shared" si="23"/>
        <v>1550</v>
      </c>
      <c r="H45" s="37">
        <f t="shared" si="23"/>
        <v>1600</v>
      </c>
      <c r="I45" s="37">
        <f t="shared" si="23"/>
        <v>1600</v>
      </c>
    </row>
    <row r="46" spans="1:9" ht="15" customHeight="1">
      <c r="A46" s="171" t="s">
        <v>127</v>
      </c>
      <c r="B46" s="172"/>
      <c r="C46" s="173"/>
      <c r="D46" s="17" t="s">
        <v>128</v>
      </c>
      <c r="E46" s="3">
        <f t="shared" ref="E46:I47" si="24">SUM(E47)</f>
        <v>562</v>
      </c>
      <c r="F46" s="3">
        <f t="shared" si="24"/>
        <v>1000</v>
      </c>
      <c r="G46" s="3">
        <f t="shared" si="24"/>
        <v>1550</v>
      </c>
      <c r="H46" s="3">
        <f t="shared" si="24"/>
        <v>1600</v>
      </c>
      <c r="I46" s="3">
        <f t="shared" si="24"/>
        <v>1600</v>
      </c>
    </row>
    <row r="47" spans="1:9">
      <c r="A47" s="168">
        <v>3</v>
      </c>
      <c r="B47" s="169"/>
      <c r="C47" s="170"/>
      <c r="D47" s="14" t="s">
        <v>23</v>
      </c>
      <c r="E47" s="3">
        <f t="shared" si="24"/>
        <v>562</v>
      </c>
      <c r="F47" s="3">
        <f t="shared" si="24"/>
        <v>1000</v>
      </c>
      <c r="G47" s="3">
        <f t="shared" si="24"/>
        <v>1550</v>
      </c>
      <c r="H47" s="3">
        <f t="shared" si="24"/>
        <v>1600</v>
      </c>
      <c r="I47" s="3">
        <f t="shared" si="24"/>
        <v>1600</v>
      </c>
    </row>
    <row r="48" spans="1:9">
      <c r="A48" s="189">
        <v>32</v>
      </c>
      <c r="B48" s="190"/>
      <c r="C48" s="191"/>
      <c r="D48" s="14" t="s">
        <v>34</v>
      </c>
      <c r="E48" s="4">
        <v>562</v>
      </c>
      <c r="F48" s="4">
        <v>1000</v>
      </c>
      <c r="G48" s="4">
        <v>1550</v>
      </c>
      <c r="H48" s="5">
        <v>1600</v>
      </c>
      <c r="I48" s="5">
        <v>1600</v>
      </c>
    </row>
    <row r="49" spans="1:9" ht="25.5" customHeight="1">
      <c r="A49" s="180" t="s">
        <v>141</v>
      </c>
      <c r="B49" s="181"/>
      <c r="C49" s="182"/>
      <c r="D49" s="35" t="s">
        <v>150</v>
      </c>
      <c r="E49" s="37">
        <f t="shared" ref="E49:I51" si="25">SUM(E50)</f>
        <v>2654</v>
      </c>
      <c r="F49" s="37">
        <f t="shared" si="25"/>
        <v>3655</v>
      </c>
      <c r="G49" s="37">
        <f t="shared" si="25"/>
        <v>2700</v>
      </c>
      <c r="H49" s="37">
        <f t="shared" si="25"/>
        <v>3000</v>
      </c>
      <c r="I49" s="37">
        <f t="shared" si="25"/>
        <v>3000</v>
      </c>
    </row>
    <row r="50" spans="1:9" ht="15" customHeight="1">
      <c r="A50" s="171" t="s">
        <v>123</v>
      </c>
      <c r="B50" s="172"/>
      <c r="C50" s="173"/>
      <c r="D50" s="17" t="s">
        <v>124</v>
      </c>
      <c r="E50" s="3">
        <f t="shared" si="25"/>
        <v>2654</v>
      </c>
      <c r="F50" s="3">
        <f t="shared" si="25"/>
        <v>3655</v>
      </c>
      <c r="G50" s="3">
        <f t="shared" si="25"/>
        <v>2700</v>
      </c>
      <c r="H50" s="3">
        <f t="shared" si="25"/>
        <v>3000</v>
      </c>
      <c r="I50" s="3">
        <f t="shared" si="25"/>
        <v>3000</v>
      </c>
    </row>
    <row r="51" spans="1:9">
      <c r="A51" s="168">
        <v>3</v>
      </c>
      <c r="B51" s="169"/>
      <c r="C51" s="170"/>
      <c r="D51" s="14" t="s">
        <v>23</v>
      </c>
      <c r="E51" s="3">
        <f t="shared" si="25"/>
        <v>2654</v>
      </c>
      <c r="F51" s="3">
        <f t="shared" si="25"/>
        <v>3655</v>
      </c>
      <c r="G51" s="3">
        <f t="shared" si="25"/>
        <v>2700</v>
      </c>
      <c r="H51" s="3">
        <f t="shared" si="25"/>
        <v>3000</v>
      </c>
      <c r="I51" s="3">
        <f t="shared" si="25"/>
        <v>3000</v>
      </c>
    </row>
    <row r="52" spans="1:9">
      <c r="A52" s="189">
        <v>38</v>
      </c>
      <c r="B52" s="190"/>
      <c r="C52" s="191"/>
      <c r="D52" s="14" t="s">
        <v>151</v>
      </c>
      <c r="E52" s="4">
        <v>2654</v>
      </c>
      <c r="F52" s="4">
        <v>3655</v>
      </c>
      <c r="G52" s="4">
        <v>2700</v>
      </c>
      <c r="H52" s="5">
        <v>3000</v>
      </c>
      <c r="I52" s="5">
        <v>3000</v>
      </c>
    </row>
    <row r="53" spans="1:9" s="20" customFormat="1" ht="25.5" customHeight="1">
      <c r="A53" s="177" t="s">
        <v>139</v>
      </c>
      <c r="B53" s="178"/>
      <c r="C53" s="179"/>
      <c r="D53" s="34" t="s">
        <v>152</v>
      </c>
      <c r="E53" s="40">
        <f t="shared" ref="E53:H53" si="26">SUM(E54+E69+E76+E83)</f>
        <v>24356</v>
      </c>
      <c r="F53" s="40">
        <f t="shared" si="26"/>
        <v>27590</v>
      </c>
      <c r="G53" s="40">
        <f t="shared" si="26"/>
        <v>28970</v>
      </c>
      <c r="H53" s="40">
        <f t="shared" si="26"/>
        <v>29350</v>
      </c>
      <c r="I53" s="40">
        <f t="shared" ref="I53" si="27">SUM(I54+I69+I76+I83)</f>
        <v>29830</v>
      </c>
    </row>
    <row r="54" spans="1:9" s="20" customFormat="1" ht="25.5" customHeight="1">
      <c r="A54" s="180" t="s">
        <v>122</v>
      </c>
      <c r="B54" s="181"/>
      <c r="C54" s="182"/>
      <c r="D54" s="35" t="s">
        <v>153</v>
      </c>
      <c r="E54" s="37">
        <f t="shared" ref="E54:H54" si="28">SUM(E55+E60+E63+E66)</f>
        <v>19645</v>
      </c>
      <c r="F54" s="37">
        <f t="shared" si="28"/>
        <v>20775</v>
      </c>
      <c r="G54" s="37">
        <f t="shared" si="28"/>
        <v>21040</v>
      </c>
      <c r="H54" s="37">
        <f t="shared" si="28"/>
        <v>21200</v>
      </c>
      <c r="I54" s="37">
        <f t="shared" ref="I54" si="29">SUM(I55+I60+I63+I66)</f>
        <v>21730</v>
      </c>
    </row>
    <row r="55" spans="1:9" ht="15" customHeight="1">
      <c r="A55" s="171" t="s">
        <v>127</v>
      </c>
      <c r="B55" s="172"/>
      <c r="C55" s="173"/>
      <c r="D55" s="17" t="s">
        <v>128</v>
      </c>
      <c r="E55" s="3">
        <f t="shared" ref="E55" si="30">SUM(E56)</f>
        <v>18849</v>
      </c>
      <c r="F55" s="3">
        <f t="shared" ref="F55" si="31">SUM(F56)</f>
        <v>19975</v>
      </c>
      <c r="G55" s="3">
        <f t="shared" ref="G55" si="32">SUM(G56)</f>
        <v>20540</v>
      </c>
      <c r="H55" s="3">
        <f t="shared" ref="H55:I55" si="33">SUM(H56)</f>
        <v>20600</v>
      </c>
      <c r="I55" s="3">
        <f t="shared" si="33"/>
        <v>21130</v>
      </c>
    </row>
    <row r="56" spans="1:9">
      <c r="A56" s="168">
        <v>3</v>
      </c>
      <c r="B56" s="169"/>
      <c r="C56" s="170"/>
      <c r="D56" s="14" t="s">
        <v>23</v>
      </c>
      <c r="E56" s="3">
        <v>18849</v>
      </c>
      <c r="F56" s="3">
        <f t="shared" ref="F56:H56" si="34">SUM(F57:F59)</f>
        <v>19975</v>
      </c>
      <c r="G56" s="3">
        <f t="shared" si="34"/>
        <v>20540</v>
      </c>
      <c r="H56" s="3">
        <f t="shared" si="34"/>
        <v>20600</v>
      </c>
      <c r="I56" s="3">
        <f t="shared" ref="I56" si="35">SUM(I57:I59)</f>
        <v>21130</v>
      </c>
    </row>
    <row r="57" spans="1:9">
      <c r="A57" s="189">
        <v>31</v>
      </c>
      <c r="B57" s="190"/>
      <c r="C57" s="191"/>
      <c r="D57" s="14" t="s">
        <v>24</v>
      </c>
      <c r="E57" s="4">
        <v>15455</v>
      </c>
      <c r="F57" s="4">
        <v>16269</v>
      </c>
      <c r="G57" s="4">
        <v>16830</v>
      </c>
      <c r="H57" s="4">
        <v>16900</v>
      </c>
      <c r="I57" s="4">
        <v>16900</v>
      </c>
    </row>
    <row r="58" spans="1:9">
      <c r="A58" s="189">
        <v>32</v>
      </c>
      <c r="B58" s="190"/>
      <c r="C58" s="191"/>
      <c r="D58" s="14" t="s">
        <v>34</v>
      </c>
      <c r="E58" s="4">
        <v>3194</v>
      </c>
      <c r="F58" s="4">
        <v>3506</v>
      </c>
      <c r="G58" s="4">
        <v>3500</v>
      </c>
      <c r="H58" s="5">
        <v>3500</v>
      </c>
      <c r="I58" s="5">
        <v>4000</v>
      </c>
    </row>
    <row r="59" spans="1:9">
      <c r="A59" s="174">
        <v>34</v>
      </c>
      <c r="B59" s="175"/>
      <c r="C59" s="176"/>
      <c r="D59" s="14" t="s">
        <v>95</v>
      </c>
      <c r="E59" s="4">
        <v>199</v>
      </c>
      <c r="F59" s="4">
        <v>200</v>
      </c>
      <c r="G59" s="4">
        <v>210</v>
      </c>
      <c r="H59" s="5">
        <v>200</v>
      </c>
      <c r="I59" s="5">
        <v>230</v>
      </c>
    </row>
    <row r="60" spans="1:9" ht="15" customHeight="1">
      <c r="A60" s="171" t="s">
        <v>238</v>
      </c>
      <c r="B60" s="172"/>
      <c r="C60" s="173"/>
      <c r="D60" s="17" t="s">
        <v>128</v>
      </c>
      <c r="E60" s="3">
        <f t="shared" ref="E60:I61" si="36">SUM(E61)</f>
        <v>531</v>
      </c>
      <c r="F60" s="3">
        <f t="shared" si="36"/>
        <v>800</v>
      </c>
      <c r="G60" s="3">
        <f t="shared" si="36"/>
        <v>500</v>
      </c>
      <c r="H60" s="3">
        <f>SUM(H61)</f>
        <v>600</v>
      </c>
      <c r="I60" s="3">
        <f>SUM(I61)</f>
        <v>600</v>
      </c>
    </row>
    <row r="61" spans="1:9">
      <c r="A61" s="168">
        <v>3</v>
      </c>
      <c r="B61" s="169"/>
      <c r="C61" s="170"/>
      <c r="D61" s="14" t="s">
        <v>23</v>
      </c>
      <c r="E61" s="3">
        <f t="shared" si="36"/>
        <v>531</v>
      </c>
      <c r="F61" s="3">
        <f t="shared" si="36"/>
        <v>800</v>
      </c>
      <c r="G61" s="3">
        <f t="shared" si="36"/>
        <v>500</v>
      </c>
      <c r="H61" s="3">
        <f t="shared" si="36"/>
        <v>600</v>
      </c>
      <c r="I61" s="3">
        <f t="shared" si="36"/>
        <v>600</v>
      </c>
    </row>
    <row r="62" spans="1:9">
      <c r="A62" s="189">
        <v>32</v>
      </c>
      <c r="B62" s="190"/>
      <c r="C62" s="191"/>
      <c r="D62" s="14" t="s">
        <v>34</v>
      </c>
      <c r="E62" s="3">
        <v>531</v>
      </c>
      <c r="F62" s="3">
        <v>800</v>
      </c>
      <c r="G62" s="3">
        <v>500</v>
      </c>
      <c r="H62" s="42">
        <v>600</v>
      </c>
      <c r="I62" s="42">
        <v>600</v>
      </c>
    </row>
    <row r="63" spans="1:9" ht="15" customHeight="1">
      <c r="A63" s="171" t="s">
        <v>239</v>
      </c>
      <c r="B63" s="172"/>
      <c r="C63" s="173"/>
      <c r="D63" s="17" t="s">
        <v>128</v>
      </c>
      <c r="E63" s="3">
        <f t="shared" ref="E63:I64" si="37">SUM(E64)</f>
        <v>0</v>
      </c>
      <c r="F63" s="3">
        <f t="shared" si="37"/>
        <v>0</v>
      </c>
      <c r="G63" s="3">
        <f t="shared" si="37"/>
        <v>0</v>
      </c>
      <c r="H63" s="3">
        <f t="shared" si="37"/>
        <v>0</v>
      </c>
      <c r="I63" s="3">
        <f t="shared" si="37"/>
        <v>0</v>
      </c>
    </row>
    <row r="64" spans="1:9">
      <c r="A64" s="168">
        <v>3</v>
      </c>
      <c r="B64" s="169"/>
      <c r="C64" s="170"/>
      <c r="D64" s="14" t="s">
        <v>23</v>
      </c>
      <c r="E64" s="3">
        <f t="shared" si="37"/>
        <v>0</v>
      </c>
      <c r="F64" s="3">
        <f t="shared" si="37"/>
        <v>0</v>
      </c>
      <c r="G64" s="3">
        <f t="shared" si="37"/>
        <v>0</v>
      </c>
      <c r="H64" s="3">
        <f t="shared" si="37"/>
        <v>0</v>
      </c>
      <c r="I64" s="3">
        <f t="shared" si="37"/>
        <v>0</v>
      </c>
    </row>
    <row r="65" spans="1:9">
      <c r="A65" s="189">
        <v>32</v>
      </c>
      <c r="B65" s="190"/>
      <c r="C65" s="191"/>
      <c r="D65" s="14" t="s">
        <v>34</v>
      </c>
      <c r="E65" s="3">
        <v>0</v>
      </c>
      <c r="F65" s="3">
        <v>0</v>
      </c>
      <c r="G65" s="3"/>
      <c r="H65" s="3"/>
      <c r="I65" s="3"/>
    </row>
    <row r="66" spans="1:9" ht="15" customHeight="1">
      <c r="A66" s="171" t="s">
        <v>280</v>
      </c>
      <c r="B66" s="172"/>
      <c r="C66" s="173"/>
      <c r="D66" s="17" t="s">
        <v>88</v>
      </c>
      <c r="E66" s="3">
        <f t="shared" ref="E66:I66" si="38">SUM(E67)</f>
        <v>265</v>
      </c>
      <c r="F66" s="3">
        <f t="shared" si="38"/>
        <v>0</v>
      </c>
      <c r="G66" s="3">
        <f t="shared" si="38"/>
        <v>0</v>
      </c>
      <c r="H66" s="3">
        <f t="shared" si="38"/>
        <v>0</v>
      </c>
      <c r="I66" s="3">
        <f t="shared" si="38"/>
        <v>0</v>
      </c>
    </row>
    <row r="67" spans="1:9">
      <c r="A67" s="168">
        <v>3</v>
      </c>
      <c r="B67" s="169"/>
      <c r="C67" s="170"/>
      <c r="D67" s="14" t="s">
        <v>23</v>
      </c>
      <c r="E67" s="3">
        <f t="shared" ref="E67:I67" si="39">SUM(E68)</f>
        <v>265</v>
      </c>
      <c r="F67" s="3">
        <f t="shared" si="39"/>
        <v>0</v>
      </c>
      <c r="G67" s="3">
        <f t="shared" si="39"/>
        <v>0</v>
      </c>
      <c r="H67" s="3">
        <f t="shared" si="39"/>
        <v>0</v>
      </c>
      <c r="I67" s="3">
        <f t="shared" si="39"/>
        <v>0</v>
      </c>
    </row>
    <row r="68" spans="1:9">
      <c r="A68" s="189">
        <v>32</v>
      </c>
      <c r="B68" s="190"/>
      <c r="C68" s="191"/>
      <c r="D68" s="14" t="s">
        <v>34</v>
      </c>
      <c r="E68" s="3">
        <v>265</v>
      </c>
      <c r="F68" s="3">
        <v>0</v>
      </c>
      <c r="G68" s="3"/>
      <c r="H68" s="42"/>
      <c r="I68" s="42"/>
    </row>
    <row r="69" spans="1:9" ht="26.4">
      <c r="A69" s="180" t="s">
        <v>129</v>
      </c>
      <c r="B69" s="181"/>
      <c r="C69" s="182"/>
      <c r="D69" s="35" t="s">
        <v>154</v>
      </c>
      <c r="E69" s="37">
        <f t="shared" ref="E69:H69" si="40">SUM(E70+E73)</f>
        <v>995</v>
      </c>
      <c r="F69" s="37">
        <f>SUM(F70)</f>
        <v>2515</v>
      </c>
      <c r="G69" s="37">
        <f t="shared" si="40"/>
        <v>2980</v>
      </c>
      <c r="H69" s="37">
        <f t="shared" si="40"/>
        <v>2150</v>
      </c>
      <c r="I69" s="37">
        <f t="shared" ref="I69" si="41">SUM(I70+I73)</f>
        <v>2100</v>
      </c>
    </row>
    <row r="70" spans="1:9" ht="15" customHeight="1">
      <c r="A70" s="171" t="s">
        <v>127</v>
      </c>
      <c r="B70" s="172"/>
      <c r="C70" s="173"/>
      <c r="D70" s="17" t="s">
        <v>128</v>
      </c>
      <c r="E70" s="3">
        <f t="shared" ref="E70:I71" si="42">SUM(E71)</f>
        <v>995</v>
      </c>
      <c r="F70" s="3">
        <v>2515</v>
      </c>
      <c r="G70" s="3">
        <v>2980</v>
      </c>
      <c r="H70" s="3">
        <f t="shared" si="42"/>
        <v>1000</v>
      </c>
      <c r="I70" s="3">
        <f t="shared" si="42"/>
        <v>1000</v>
      </c>
    </row>
    <row r="71" spans="1:9">
      <c r="A71" s="168">
        <v>4</v>
      </c>
      <c r="B71" s="169"/>
      <c r="C71" s="170"/>
      <c r="D71" s="14" t="s">
        <v>155</v>
      </c>
      <c r="E71" s="3">
        <f t="shared" si="42"/>
        <v>995</v>
      </c>
      <c r="F71" s="3">
        <v>2515</v>
      </c>
      <c r="G71" s="3">
        <v>2980</v>
      </c>
      <c r="H71" s="3">
        <f t="shared" si="42"/>
        <v>1000</v>
      </c>
      <c r="I71" s="3">
        <f t="shared" si="42"/>
        <v>1000</v>
      </c>
    </row>
    <row r="72" spans="1:9" ht="26.4">
      <c r="A72" s="189">
        <v>42</v>
      </c>
      <c r="B72" s="190"/>
      <c r="C72" s="191"/>
      <c r="D72" s="14" t="s">
        <v>168</v>
      </c>
      <c r="E72" s="4">
        <v>995</v>
      </c>
      <c r="F72" s="4">
        <v>2515</v>
      </c>
      <c r="G72" s="4">
        <v>2980</v>
      </c>
      <c r="H72" s="5">
        <v>1000</v>
      </c>
      <c r="I72" s="5">
        <v>1000</v>
      </c>
    </row>
    <row r="73" spans="1:9" ht="15" customHeight="1">
      <c r="A73" s="171" t="s">
        <v>238</v>
      </c>
      <c r="B73" s="172"/>
      <c r="C73" s="173"/>
      <c r="D73" s="17" t="s">
        <v>128</v>
      </c>
      <c r="E73" s="3">
        <f t="shared" ref="E73:I74" si="43">SUM(E74)</f>
        <v>0</v>
      </c>
      <c r="F73" s="3">
        <f t="shared" si="43"/>
        <v>0</v>
      </c>
      <c r="G73" s="3">
        <f t="shared" si="43"/>
        <v>0</v>
      </c>
      <c r="H73" s="3">
        <f t="shared" si="43"/>
        <v>1150</v>
      </c>
      <c r="I73" s="3">
        <f t="shared" si="43"/>
        <v>1100</v>
      </c>
    </row>
    <row r="74" spans="1:9">
      <c r="A74" s="168">
        <v>4</v>
      </c>
      <c r="B74" s="169"/>
      <c r="C74" s="170"/>
      <c r="D74" s="14" t="s">
        <v>155</v>
      </c>
      <c r="E74" s="3">
        <f t="shared" si="43"/>
        <v>0</v>
      </c>
      <c r="F74" s="3">
        <f t="shared" si="43"/>
        <v>0</v>
      </c>
      <c r="G74" s="3">
        <f t="shared" si="43"/>
        <v>0</v>
      </c>
      <c r="H74" s="3">
        <f t="shared" si="43"/>
        <v>1150</v>
      </c>
      <c r="I74" s="3">
        <f t="shared" si="43"/>
        <v>1100</v>
      </c>
    </row>
    <row r="75" spans="1:9" ht="26.4">
      <c r="A75" s="189">
        <v>42</v>
      </c>
      <c r="B75" s="190"/>
      <c r="C75" s="191"/>
      <c r="D75" s="14" t="s">
        <v>168</v>
      </c>
      <c r="E75" s="3">
        <v>0</v>
      </c>
      <c r="F75" s="3">
        <v>0</v>
      </c>
      <c r="G75" s="3">
        <v>0</v>
      </c>
      <c r="H75" s="42">
        <v>1150</v>
      </c>
      <c r="I75" s="42">
        <v>1100</v>
      </c>
    </row>
    <row r="76" spans="1:9" ht="25.5" customHeight="1">
      <c r="A76" s="180" t="s">
        <v>156</v>
      </c>
      <c r="B76" s="181"/>
      <c r="C76" s="182"/>
      <c r="D76" s="35" t="s">
        <v>157</v>
      </c>
      <c r="E76" s="37">
        <f t="shared" ref="E76:H76" si="44">SUM(E77+E80)</f>
        <v>3716</v>
      </c>
      <c r="F76" s="37">
        <f t="shared" si="44"/>
        <v>4300</v>
      </c>
      <c r="G76" s="37">
        <f t="shared" si="44"/>
        <v>4950</v>
      </c>
      <c r="H76" s="37">
        <f t="shared" si="44"/>
        <v>5000</v>
      </c>
      <c r="I76" s="37">
        <f t="shared" ref="I76" si="45">SUM(I77+I80)</f>
        <v>5000</v>
      </c>
    </row>
    <row r="77" spans="1:9" ht="15" customHeight="1">
      <c r="A77" s="171" t="s">
        <v>127</v>
      </c>
      <c r="B77" s="172"/>
      <c r="C77" s="173"/>
      <c r="D77" s="17" t="s">
        <v>128</v>
      </c>
      <c r="E77" s="3">
        <f t="shared" ref="E77:E78" si="46">SUM(E78)</f>
        <v>3716</v>
      </c>
      <c r="F77" s="3">
        <f t="shared" ref="F77:F78" si="47">SUM(F78)</f>
        <v>4300</v>
      </c>
      <c r="G77" s="3">
        <f t="shared" ref="G77:G78" si="48">SUM(G78)</f>
        <v>4950</v>
      </c>
      <c r="H77" s="3">
        <f t="shared" ref="H77:I78" si="49">SUM(H78)</f>
        <v>5000</v>
      </c>
      <c r="I77" s="3">
        <f t="shared" si="49"/>
        <v>5000</v>
      </c>
    </row>
    <row r="78" spans="1:9">
      <c r="A78" s="168">
        <v>4</v>
      </c>
      <c r="B78" s="169"/>
      <c r="C78" s="170"/>
      <c r="D78" s="14" t="s">
        <v>155</v>
      </c>
      <c r="E78" s="3">
        <f t="shared" si="46"/>
        <v>3716</v>
      </c>
      <c r="F78" s="3">
        <f t="shared" si="47"/>
        <v>4300</v>
      </c>
      <c r="G78" s="3">
        <f t="shared" si="48"/>
        <v>4950</v>
      </c>
      <c r="H78" s="3">
        <f t="shared" si="49"/>
        <v>5000</v>
      </c>
      <c r="I78" s="3">
        <f t="shared" si="49"/>
        <v>5000</v>
      </c>
    </row>
    <row r="79" spans="1:9" ht="15.75" customHeight="1">
      <c r="A79" s="189">
        <v>42</v>
      </c>
      <c r="B79" s="190"/>
      <c r="C79" s="191"/>
      <c r="D79" s="14" t="s">
        <v>168</v>
      </c>
      <c r="E79" s="3">
        <v>3716</v>
      </c>
      <c r="F79" s="3">
        <v>4300</v>
      </c>
      <c r="G79" s="3">
        <v>4950</v>
      </c>
      <c r="H79" s="3">
        <v>5000</v>
      </c>
      <c r="I79" s="3">
        <v>5000</v>
      </c>
    </row>
    <row r="80" spans="1:9" ht="15" customHeight="1">
      <c r="A80" s="171" t="s">
        <v>214</v>
      </c>
      <c r="B80" s="172"/>
      <c r="C80" s="173"/>
      <c r="D80" s="17" t="s">
        <v>84</v>
      </c>
      <c r="E80" s="3">
        <f t="shared" ref="E80:I81" si="50">SUM(E81)</f>
        <v>0</v>
      </c>
      <c r="F80" s="3">
        <f t="shared" si="50"/>
        <v>0</v>
      </c>
      <c r="G80" s="3">
        <f t="shared" si="50"/>
        <v>0</v>
      </c>
      <c r="H80" s="3">
        <f t="shared" si="50"/>
        <v>0</v>
      </c>
      <c r="I80" s="3">
        <f t="shared" si="50"/>
        <v>0</v>
      </c>
    </row>
    <row r="81" spans="1:9">
      <c r="A81" s="168">
        <v>4</v>
      </c>
      <c r="B81" s="169"/>
      <c r="C81" s="170"/>
      <c r="D81" s="14" t="s">
        <v>155</v>
      </c>
      <c r="E81" s="3">
        <f t="shared" si="50"/>
        <v>0</v>
      </c>
      <c r="F81" s="3">
        <f t="shared" si="50"/>
        <v>0</v>
      </c>
      <c r="G81" s="3">
        <f t="shared" si="50"/>
        <v>0</v>
      </c>
      <c r="H81" s="3">
        <f t="shared" si="50"/>
        <v>0</v>
      </c>
      <c r="I81" s="3">
        <f t="shared" si="50"/>
        <v>0</v>
      </c>
    </row>
    <row r="82" spans="1:9" ht="26.4">
      <c r="A82" s="189">
        <v>42</v>
      </c>
      <c r="B82" s="190"/>
      <c r="C82" s="191"/>
      <c r="D82" s="14" t="s">
        <v>168</v>
      </c>
      <c r="E82" s="4">
        <v>0</v>
      </c>
      <c r="F82" s="4">
        <v>0</v>
      </c>
      <c r="G82" s="4"/>
      <c r="H82" s="5"/>
      <c r="I82" s="5"/>
    </row>
    <row r="83" spans="1:9" ht="25.5" customHeight="1">
      <c r="A83" s="180" t="s">
        <v>158</v>
      </c>
      <c r="B83" s="181"/>
      <c r="C83" s="182"/>
      <c r="D83" s="35" t="s">
        <v>159</v>
      </c>
      <c r="E83" s="37">
        <f t="shared" ref="E83:G83" si="51">SUM(E84)</f>
        <v>0</v>
      </c>
      <c r="F83" s="37">
        <f t="shared" si="51"/>
        <v>0</v>
      </c>
      <c r="G83" s="37">
        <f t="shared" si="51"/>
        <v>0</v>
      </c>
      <c r="H83" s="37">
        <f t="shared" ref="H83:I85" si="52">SUM(H84)</f>
        <v>1000</v>
      </c>
      <c r="I83" s="37">
        <f t="shared" si="52"/>
        <v>1000</v>
      </c>
    </row>
    <row r="84" spans="1:9" ht="15" customHeight="1">
      <c r="A84" s="171" t="s">
        <v>127</v>
      </c>
      <c r="B84" s="172"/>
      <c r="C84" s="173"/>
      <c r="D84" s="17" t="s">
        <v>128</v>
      </c>
      <c r="E84" s="3">
        <f t="shared" ref="E84:E85" si="53">SUM(E85)</f>
        <v>0</v>
      </c>
      <c r="F84" s="3">
        <f t="shared" ref="F84:F85" si="54">SUM(F85)</f>
        <v>0</v>
      </c>
      <c r="G84" s="3">
        <f t="shared" ref="G84:G85" si="55">SUM(G85)</f>
        <v>0</v>
      </c>
      <c r="H84" s="3">
        <f t="shared" si="52"/>
        <v>1000</v>
      </c>
      <c r="I84" s="3">
        <f t="shared" si="52"/>
        <v>1000</v>
      </c>
    </row>
    <row r="85" spans="1:9">
      <c r="A85" s="168">
        <v>4</v>
      </c>
      <c r="B85" s="169"/>
      <c r="C85" s="170"/>
      <c r="D85" s="14" t="s">
        <v>155</v>
      </c>
      <c r="E85" s="3">
        <f t="shared" si="53"/>
        <v>0</v>
      </c>
      <c r="F85" s="3">
        <f t="shared" si="54"/>
        <v>0</v>
      </c>
      <c r="G85" s="3">
        <f t="shared" si="55"/>
        <v>0</v>
      </c>
      <c r="H85" s="3">
        <f t="shared" si="52"/>
        <v>1000</v>
      </c>
      <c r="I85" s="3">
        <f t="shared" si="52"/>
        <v>1000</v>
      </c>
    </row>
    <row r="86" spans="1:9" ht="26.4">
      <c r="A86" s="189">
        <v>42</v>
      </c>
      <c r="B86" s="190"/>
      <c r="C86" s="191"/>
      <c r="D86" s="14" t="s">
        <v>168</v>
      </c>
      <c r="E86" s="4">
        <v>0</v>
      </c>
      <c r="F86" s="4">
        <v>0</v>
      </c>
      <c r="G86" s="4">
        <v>0</v>
      </c>
      <c r="H86" s="5">
        <v>1000</v>
      </c>
      <c r="I86" s="5">
        <v>1000</v>
      </c>
    </row>
    <row r="87" spans="1:9" ht="25.5" customHeight="1">
      <c r="A87" s="177" t="s">
        <v>160</v>
      </c>
      <c r="B87" s="178"/>
      <c r="C87" s="179"/>
      <c r="D87" s="34" t="s">
        <v>161</v>
      </c>
      <c r="E87" s="40">
        <f t="shared" ref="E87:I87" si="56">SUM(E88)</f>
        <v>24410</v>
      </c>
      <c r="F87" s="40">
        <f t="shared" si="56"/>
        <v>16950</v>
      </c>
      <c r="G87" s="40">
        <f t="shared" si="56"/>
        <v>19300</v>
      </c>
      <c r="H87" s="40">
        <f t="shared" si="56"/>
        <v>10000</v>
      </c>
      <c r="I87" s="40">
        <f t="shared" si="56"/>
        <v>15000</v>
      </c>
    </row>
    <row r="88" spans="1:9" ht="39" customHeight="1">
      <c r="A88" s="180" t="s">
        <v>129</v>
      </c>
      <c r="B88" s="181"/>
      <c r="C88" s="182"/>
      <c r="D88" s="35" t="s">
        <v>162</v>
      </c>
      <c r="E88" s="37">
        <f t="shared" ref="E88:I90" si="57">SUM(E89)</f>
        <v>24410</v>
      </c>
      <c r="F88" s="37">
        <f t="shared" si="57"/>
        <v>16950</v>
      </c>
      <c r="G88" s="37">
        <f t="shared" si="57"/>
        <v>19300</v>
      </c>
      <c r="H88" s="37">
        <f t="shared" si="57"/>
        <v>10000</v>
      </c>
      <c r="I88" s="37">
        <f t="shared" si="57"/>
        <v>15000</v>
      </c>
    </row>
    <row r="89" spans="1:9" ht="15" customHeight="1">
      <c r="A89" s="171" t="s">
        <v>127</v>
      </c>
      <c r="B89" s="172"/>
      <c r="C89" s="173"/>
      <c r="D89" s="17" t="s">
        <v>128</v>
      </c>
      <c r="E89" s="3">
        <f t="shared" si="57"/>
        <v>24410</v>
      </c>
      <c r="F89" s="3">
        <f t="shared" si="57"/>
        <v>16950</v>
      </c>
      <c r="G89" s="3">
        <f t="shared" si="57"/>
        <v>19300</v>
      </c>
      <c r="H89" s="3">
        <f t="shared" si="57"/>
        <v>10000</v>
      </c>
      <c r="I89" s="3">
        <f t="shared" si="57"/>
        <v>15000</v>
      </c>
    </row>
    <row r="90" spans="1:9">
      <c r="A90" s="168">
        <v>3</v>
      </c>
      <c r="B90" s="169"/>
      <c r="C90" s="170"/>
      <c r="D90" s="14" t="s">
        <v>23</v>
      </c>
      <c r="E90" s="3">
        <f t="shared" si="57"/>
        <v>24410</v>
      </c>
      <c r="F90" s="3">
        <f t="shared" si="57"/>
        <v>16950</v>
      </c>
      <c r="G90" s="3">
        <f t="shared" si="57"/>
        <v>19300</v>
      </c>
      <c r="H90" s="3">
        <f t="shared" si="57"/>
        <v>10000</v>
      </c>
      <c r="I90" s="3">
        <f t="shared" si="57"/>
        <v>15000</v>
      </c>
    </row>
    <row r="91" spans="1:9">
      <c r="A91" s="189">
        <v>38</v>
      </c>
      <c r="B91" s="190"/>
      <c r="C91" s="191"/>
      <c r="D91" s="14" t="s">
        <v>163</v>
      </c>
      <c r="E91" s="4">
        <v>24410</v>
      </c>
      <c r="F91" s="4">
        <v>16950</v>
      </c>
      <c r="G91" s="4">
        <v>19300</v>
      </c>
      <c r="H91" s="5">
        <v>10000</v>
      </c>
      <c r="I91" s="5">
        <v>15000</v>
      </c>
    </row>
    <row r="92" spans="1:9" ht="15" customHeight="1">
      <c r="A92" s="177" t="s">
        <v>164</v>
      </c>
      <c r="B92" s="178"/>
      <c r="C92" s="179"/>
      <c r="D92" s="34" t="s">
        <v>165</v>
      </c>
      <c r="E92" s="40">
        <f t="shared" ref="E92:G92" si="58">SUM(E93)</f>
        <v>6636</v>
      </c>
      <c r="F92" s="40">
        <f t="shared" si="58"/>
        <v>6650</v>
      </c>
      <c r="G92" s="40">
        <f t="shared" si="58"/>
        <v>12435</v>
      </c>
      <c r="H92" s="40">
        <f t="shared" ref="H92:I95" si="59">SUM(H93)</f>
        <v>6700</v>
      </c>
      <c r="I92" s="40">
        <f t="shared" si="59"/>
        <v>13000</v>
      </c>
    </row>
    <row r="93" spans="1:9" ht="29.25" customHeight="1">
      <c r="A93" s="180" t="s">
        <v>129</v>
      </c>
      <c r="B93" s="181"/>
      <c r="C93" s="182"/>
      <c r="D93" s="35" t="s">
        <v>166</v>
      </c>
      <c r="E93" s="37">
        <f t="shared" ref="E93:H93" si="60">SUM(E94+E97)</f>
        <v>6636</v>
      </c>
      <c r="F93" s="37">
        <f t="shared" si="60"/>
        <v>6650</v>
      </c>
      <c r="G93" s="37">
        <f t="shared" si="60"/>
        <v>12435</v>
      </c>
      <c r="H93" s="37">
        <f t="shared" si="60"/>
        <v>6700</v>
      </c>
      <c r="I93" s="37">
        <f t="shared" ref="I93" si="61">SUM(I94+I97)</f>
        <v>13000</v>
      </c>
    </row>
    <row r="94" spans="1:9" ht="15" customHeight="1">
      <c r="A94" s="171" t="s">
        <v>127</v>
      </c>
      <c r="B94" s="172"/>
      <c r="C94" s="173"/>
      <c r="D94" s="17" t="s">
        <v>128</v>
      </c>
      <c r="E94" s="3">
        <f t="shared" ref="E94:E95" si="62">SUM(E95)</f>
        <v>4645</v>
      </c>
      <c r="F94" s="3">
        <f t="shared" ref="F94:F95" si="63">SUM(F95)</f>
        <v>6650</v>
      </c>
      <c r="G94" s="3">
        <f t="shared" ref="G94:G95" si="64">SUM(G95)</f>
        <v>6650</v>
      </c>
      <c r="H94" s="3">
        <f t="shared" si="59"/>
        <v>4700</v>
      </c>
      <c r="I94" s="3">
        <f t="shared" si="59"/>
        <v>8000</v>
      </c>
    </row>
    <row r="95" spans="1:9">
      <c r="A95" s="168">
        <v>4</v>
      </c>
      <c r="B95" s="169"/>
      <c r="C95" s="170"/>
      <c r="D95" s="14" t="s">
        <v>155</v>
      </c>
      <c r="E95" s="3">
        <f t="shared" si="62"/>
        <v>4645</v>
      </c>
      <c r="F95" s="3">
        <f t="shared" si="63"/>
        <v>6650</v>
      </c>
      <c r="G95" s="3">
        <f t="shared" si="64"/>
        <v>6650</v>
      </c>
      <c r="H95" s="3">
        <f t="shared" si="59"/>
        <v>4700</v>
      </c>
      <c r="I95" s="3">
        <f t="shared" si="59"/>
        <v>8000</v>
      </c>
    </row>
    <row r="96" spans="1:9" ht="26.4">
      <c r="A96" s="189">
        <v>41</v>
      </c>
      <c r="B96" s="190"/>
      <c r="C96" s="191"/>
      <c r="D96" s="14" t="s">
        <v>167</v>
      </c>
      <c r="E96" s="4">
        <v>4645</v>
      </c>
      <c r="F96" s="4">
        <v>6650</v>
      </c>
      <c r="G96" s="4">
        <v>6650</v>
      </c>
      <c r="H96" s="5">
        <v>4700</v>
      </c>
      <c r="I96" s="5">
        <v>8000</v>
      </c>
    </row>
    <row r="97" spans="1:9" ht="15" customHeight="1">
      <c r="A97" s="171" t="s">
        <v>238</v>
      </c>
      <c r="B97" s="172"/>
      <c r="C97" s="173"/>
      <c r="D97" s="17" t="s">
        <v>128</v>
      </c>
      <c r="E97" s="3">
        <f t="shared" ref="E97:I97" si="65">SUM(E98)</f>
        <v>1991</v>
      </c>
      <c r="F97" s="3">
        <f t="shared" si="65"/>
        <v>0</v>
      </c>
      <c r="G97" s="3">
        <f t="shared" si="65"/>
        <v>5785</v>
      </c>
      <c r="H97" s="3">
        <f t="shared" si="65"/>
        <v>2000</v>
      </c>
      <c r="I97" s="3">
        <f t="shared" si="65"/>
        <v>5000</v>
      </c>
    </row>
    <row r="98" spans="1:9">
      <c r="A98" s="168">
        <v>4</v>
      </c>
      <c r="B98" s="169"/>
      <c r="C98" s="170"/>
      <c r="D98" s="14" t="s">
        <v>155</v>
      </c>
      <c r="E98" s="3">
        <f t="shared" ref="E98:I98" si="66">SUM(E99)</f>
        <v>1991</v>
      </c>
      <c r="F98" s="3">
        <f t="shared" si="66"/>
        <v>0</v>
      </c>
      <c r="G98" s="3">
        <f t="shared" si="66"/>
        <v>5785</v>
      </c>
      <c r="H98" s="3">
        <f t="shared" si="66"/>
        <v>2000</v>
      </c>
      <c r="I98" s="3">
        <f t="shared" si="66"/>
        <v>5000</v>
      </c>
    </row>
    <row r="99" spans="1:9" ht="26.4">
      <c r="A99" s="189">
        <v>41</v>
      </c>
      <c r="B99" s="190"/>
      <c r="C99" s="191"/>
      <c r="D99" s="14" t="s">
        <v>167</v>
      </c>
      <c r="E99" s="3">
        <v>1991</v>
      </c>
      <c r="F99" s="3">
        <v>0</v>
      </c>
      <c r="G99" s="3">
        <v>5785</v>
      </c>
      <c r="H99" s="42">
        <v>2000</v>
      </c>
      <c r="I99" s="42">
        <v>5000</v>
      </c>
    </row>
    <row r="100" spans="1:9" ht="26.4">
      <c r="A100" s="186" t="s">
        <v>169</v>
      </c>
      <c r="B100" s="187"/>
      <c r="C100" s="188"/>
      <c r="D100" s="33" t="s">
        <v>170</v>
      </c>
      <c r="E100" s="39">
        <f t="shared" ref="E100:I100" si="67">SUM(E101)</f>
        <v>15870</v>
      </c>
      <c r="F100" s="39">
        <f t="shared" si="67"/>
        <v>20500</v>
      </c>
      <c r="G100" s="39">
        <f t="shared" si="67"/>
        <v>18700</v>
      </c>
      <c r="H100" s="39">
        <f t="shared" si="67"/>
        <v>17200</v>
      </c>
      <c r="I100" s="39">
        <f t="shared" si="67"/>
        <v>17500</v>
      </c>
    </row>
    <row r="101" spans="1:9" ht="25.5" customHeight="1">
      <c r="A101" s="177" t="s">
        <v>121</v>
      </c>
      <c r="B101" s="178"/>
      <c r="C101" s="179"/>
      <c r="D101" s="34" t="s">
        <v>171</v>
      </c>
      <c r="E101" s="40">
        <f t="shared" ref="E101:H101" si="68">SUM(E102+E106)</f>
        <v>15870</v>
      </c>
      <c r="F101" s="40">
        <f t="shared" si="68"/>
        <v>20500</v>
      </c>
      <c r="G101" s="40">
        <f t="shared" si="68"/>
        <v>18700</v>
      </c>
      <c r="H101" s="40">
        <f t="shared" si="68"/>
        <v>17200</v>
      </c>
      <c r="I101" s="40">
        <f t="shared" ref="I101" si="69">SUM(I102+I106)</f>
        <v>17500</v>
      </c>
    </row>
    <row r="102" spans="1:9" ht="15" customHeight="1">
      <c r="A102" s="180" t="s">
        <v>122</v>
      </c>
      <c r="B102" s="181"/>
      <c r="C102" s="182"/>
      <c r="D102" s="35" t="s">
        <v>172</v>
      </c>
      <c r="E102" s="37">
        <f t="shared" ref="E102:G102" si="70">SUM(E103)</f>
        <v>15263</v>
      </c>
      <c r="F102" s="37">
        <f t="shared" si="70"/>
        <v>20500</v>
      </c>
      <c r="G102" s="37">
        <f t="shared" si="70"/>
        <v>18700</v>
      </c>
      <c r="H102" s="37">
        <f t="shared" ref="H102:I104" si="71">SUM(H103)</f>
        <v>16500</v>
      </c>
      <c r="I102" s="37">
        <f t="shared" si="71"/>
        <v>16500</v>
      </c>
    </row>
    <row r="103" spans="1:9" ht="15" customHeight="1">
      <c r="A103" s="171" t="s">
        <v>127</v>
      </c>
      <c r="B103" s="172"/>
      <c r="C103" s="173"/>
      <c r="D103" s="17" t="s">
        <v>128</v>
      </c>
      <c r="E103" s="3">
        <f t="shared" ref="E103:E104" si="72">SUM(E104)</f>
        <v>15263</v>
      </c>
      <c r="F103" s="3">
        <f t="shared" ref="F103:F104" si="73">SUM(F104)</f>
        <v>20500</v>
      </c>
      <c r="G103" s="3">
        <f t="shared" ref="G103:G104" si="74">SUM(G104)</f>
        <v>18700</v>
      </c>
      <c r="H103" s="3">
        <f t="shared" si="71"/>
        <v>16500</v>
      </c>
      <c r="I103" s="3">
        <f t="shared" si="71"/>
        <v>16500</v>
      </c>
    </row>
    <row r="104" spans="1:9">
      <c r="A104" s="168">
        <v>3</v>
      </c>
      <c r="B104" s="169"/>
      <c r="C104" s="170"/>
      <c r="D104" s="14" t="s">
        <v>23</v>
      </c>
      <c r="E104" s="3">
        <f t="shared" si="72"/>
        <v>15263</v>
      </c>
      <c r="F104" s="3">
        <f t="shared" si="73"/>
        <v>20500</v>
      </c>
      <c r="G104" s="3">
        <f t="shared" si="74"/>
        <v>18700</v>
      </c>
      <c r="H104" s="3">
        <f t="shared" si="71"/>
        <v>16500</v>
      </c>
      <c r="I104" s="3">
        <f t="shared" si="71"/>
        <v>16500</v>
      </c>
    </row>
    <row r="105" spans="1:9">
      <c r="A105" s="189">
        <v>38</v>
      </c>
      <c r="B105" s="190"/>
      <c r="C105" s="191"/>
      <c r="D105" s="14" t="s">
        <v>151</v>
      </c>
      <c r="E105" s="4">
        <v>15263</v>
      </c>
      <c r="F105" s="4">
        <v>20500</v>
      </c>
      <c r="G105" s="4">
        <v>18700</v>
      </c>
      <c r="H105" s="5">
        <v>16500</v>
      </c>
      <c r="I105" s="5">
        <v>16500</v>
      </c>
    </row>
    <row r="106" spans="1:9" ht="25.5" customHeight="1">
      <c r="A106" s="180" t="s">
        <v>141</v>
      </c>
      <c r="B106" s="181"/>
      <c r="C106" s="182"/>
      <c r="D106" s="35" t="s">
        <v>173</v>
      </c>
      <c r="E106" s="37">
        <f t="shared" ref="E106:G106" si="75">SUM(E107)</f>
        <v>607</v>
      </c>
      <c r="F106" s="37">
        <f t="shared" si="75"/>
        <v>0</v>
      </c>
      <c r="G106" s="37">
        <f t="shared" si="75"/>
        <v>0</v>
      </c>
      <c r="H106" s="37">
        <f t="shared" ref="H106:I108" si="76">SUM(H107)</f>
        <v>700</v>
      </c>
      <c r="I106" s="37">
        <f t="shared" si="76"/>
        <v>1000</v>
      </c>
    </row>
    <row r="107" spans="1:9" ht="15" customHeight="1">
      <c r="A107" s="171" t="s">
        <v>127</v>
      </c>
      <c r="B107" s="172"/>
      <c r="C107" s="173"/>
      <c r="D107" s="17" t="s">
        <v>128</v>
      </c>
      <c r="E107" s="3">
        <f t="shared" ref="E107:E108" si="77">SUM(E108)</f>
        <v>607</v>
      </c>
      <c r="F107" s="3">
        <f t="shared" ref="F107:F108" si="78">SUM(F108)</f>
        <v>0</v>
      </c>
      <c r="G107" s="3">
        <f t="shared" ref="G107:G108" si="79">SUM(G108)</f>
        <v>0</v>
      </c>
      <c r="H107" s="3">
        <f t="shared" si="76"/>
        <v>700</v>
      </c>
      <c r="I107" s="3">
        <f t="shared" si="76"/>
        <v>1000</v>
      </c>
    </row>
    <row r="108" spans="1:9">
      <c r="A108" s="168">
        <v>3</v>
      </c>
      <c r="B108" s="169"/>
      <c r="C108" s="170"/>
      <c r="D108" s="14" t="s">
        <v>23</v>
      </c>
      <c r="E108" s="3">
        <f t="shared" si="77"/>
        <v>607</v>
      </c>
      <c r="F108" s="3">
        <f t="shared" si="78"/>
        <v>0</v>
      </c>
      <c r="G108" s="3">
        <f t="shared" si="79"/>
        <v>0</v>
      </c>
      <c r="H108" s="3">
        <f t="shared" si="76"/>
        <v>700</v>
      </c>
      <c r="I108" s="3">
        <f t="shared" si="76"/>
        <v>1000</v>
      </c>
    </row>
    <row r="109" spans="1:9">
      <c r="A109" s="189">
        <v>32</v>
      </c>
      <c r="B109" s="190"/>
      <c r="C109" s="191"/>
      <c r="D109" s="14" t="s">
        <v>34</v>
      </c>
      <c r="E109" s="4">
        <v>607</v>
      </c>
      <c r="F109" s="4">
        <v>0</v>
      </c>
      <c r="G109" s="4">
        <v>0</v>
      </c>
      <c r="H109" s="5">
        <v>700</v>
      </c>
      <c r="I109" s="5">
        <v>1000</v>
      </c>
    </row>
    <row r="110" spans="1:9" ht="26.4">
      <c r="A110" s="186" t="s">
        <v>174</v>
      </c>
      <c r="B110" s="187"/>
      <c r="C110" s="188"/>
      <c r="D110" s="33" t="s">
        <v>175</v>
      </c>
      <c r="E110" s="39">
        <f t="shared" ref="E110:G110" si="80">SUM(E111)</f>
        <v>25889</v>
      </c>
      <c r="F110" s="39">
        <f t="shared" si="80"/>
        <v>35900</v>
      </c>
      <c r="G110" s="39">
        <f t="shared" si="80"/>
        <v>25000</v>
      </c>
      <c r="H110" s="39">
        <f t="shared" ref="H110:I110" si="81">SUM(H111)</f>
        <v>21540</v>
      </c>
      <c r="I110" s="39">
        <f t="shared" si="81"/>
        <v>26500</v>
      </c>
    </row>
    <row r="111" spans="1:9" ht="25.5" customHeight="1">
      <c r="A111" s="177" t="s">
        <v>121</v>
      </c>
      <c r="B111" s="178"/>
      <c r="C111" s="179"/>
      <c r="D111" s="34" t="s">
        <v>176</v>
      </c>
      <c r="E111" s="40">
        <f t="shared" ref="E111:H111" si="82">SUM(E112+E116)</f>
        <v>25889</v>
      </c>
      <c r="F111" s="40">
        <f t="shared" si="82"/>
        <v>35900</v>
      </c>
      <c r="G111" s="40">
        <f t="shared" si="82"/>
        <v>25000</v>
      </c>
      <c r="H111" s="40">
        <f t="shared" si="82"/>
        <v>21540</v>
      </c>
      <c r="I111" s="40">
        <f t="shared" ref="I111" si="83">SUM(I112+I116)</f>
        <v>26500</v>
      </c>
    </row>
    <row r="112" spans="1:9" ht="45" customHeight="1">
      <c r="A112" s="180" t="s">
        <v>122</v>
      </c>
      <c r="B112" s="181"/>
      <c r="C112" s="182"/>
      <c r="D112" s="35" t="s">
        <v>177</v>
      </c>
      <c r="E112" s="37">
        <f t="shared" ref="E112:G112" si="84">SUM(E113)</f>
        <v>21908</v>
      </c>
      <c r="F112" s="37">
        <f t="shared" si="84"/>
        <v>35900</v>
      </c>
      <c r="G112" s="37">
        <f t="shared" si="84"/>
        <v>24000</v>
      </c>
      <c r="H112" s="37">
        <f t="shared" ref="H112:I114" si="85">SUM(H113)</f>
        <v>20000</v>
      </c>
      <c r="I112" s="37">
        <f t="shared" si="85"/>
        <v>25000</v>
      </c>
    </row>
    <row r="113" spans="1:9" ht="15" customHeight="1">
      <c r="A113" s="171" t="s">
        <v>127</v>
      </c>
      <c r="B113" s="172"/>
      <c r="C113" s="173"/>
      <c r="D113" s="17" t="s">
        <v>128</v>
      </c>
      <c r="E113" s="3">
        <f t="shared" ref="E113:E114" si="86">SUM(E114)</f>
        <v>21908</v>
      </c>
      <c r="F113" s="3">
        <f t="shared" ref="F113:F114" si="87">SUM(F114)</f>
        <v>35900</v>
      </c>
      <c r="G113" s="3">
        <f t="shared" ref="G113:G114" si="88">SUM(G114)</f>
        <v>24000</v>
      </c>
      <c r="H113" s="3">
        <f t="shared" si="85"/>
        <v>20000</v>
      </c>
      <c r="I113" s="3">
        <f t="shared" si="85"/>
        <v>25000</v>
      </c>
    </row>
    <row r="114" spans="1:9">
      <c r="A114" s="168">
        <v>3</v>
      </c>
      <c r="B114" s="169"/>
      <c r="C114" s="170"/>
      <c r="D114" s="14" t="s">
        <v>23</v>
      </c>
      <c r="E114" s="3">
        <f t="shared" si="86"/>
        <v>21908</v>
      </c>
      <c r="F114" s="3">
        <f t="shared" si="87"/>
        <v>35900</v>
      </c>
      <c r="G114" s="3">
        <f t="shared" si="88"/>
        <v>24000</v>
      </c>
      <c r="H114" s="3">
        <f t="shared" si="85"/>
        <v>20000</v>
      </c>
      <c r="I114" s="3">
        <f t="shared" si="85"/>
        <v>25000</v>
      </c>
    </row>
    <row r="115" spans="1:9">
      <c r="A115" s="189">
        <v>32</v>
      </c>
      <c r="B115" s="190"/>
      <c r="C115" s="191"/>
      <c r="D115" s="14" t="s">
        <v>34</v>
      </c>
      <c r="E115" s="4">
        <v>21908</v>
      </c>
      <c r="F115" s="4">
        <v>35900</v>
      </c>
      <c r="G115" s="4">
        <v>24000</v>
      </c>
      <c r="H115" s="5">
        <v>20000</v>
      </c>
      <c r="I115" s="5">
        <v>25000</v>
      </c>
    </row>
    <row r="116" spans="1:9" ht="26.4">
      <c r="A116" s="180" t="s">
        <v>141</v>
      </c>
      <c r="B116" s="181"/>
      <c r="C116" s="182"/>
      <c r="D116" s="35" t="s">
        <v>178</v>
      </c>
      <c r="E116" s="37">
        <f t="shared" ref="E116:G116" si="89">SUM(E117)</f>
        <v>3981</v>
      </c>
      <c r="F116" s="37">
        <f t="shared" si="89"/>
        <v>0</v>
      </c>
      <c r="G116" s="37">
        <f t="shared" si="89"/>
        <v>1000</v>
      </c>
      <c r="H116" s="37">
        <f t="shared" ref="H116:I118" si="90">SUM(H117)</f>
        <v>1540</v>
      </c>
      <c r="I116" s="37">
        <f t="shared" si="90"/>
        <v>1500</v>
      </c>
    </row>
    <row r="117" spans="1:9" ht="15" customHeight="1">
      <c r="A117" s="171" t="s">
        <v>127</v>
      </c>
      <c r="B117" s="172"/>
      <c r="C117" s="173"/>
      <c r="D117" s="17" t="s">
        <v>128</v>
      </c>
      <c r="E117" s="3">
        <f t="shared" ref="E117:E118" si="91">SUM(E118)</f>
        <v>3981</v>
      </c>
      <c r="F117" s="3">
        <f t="shared" ref="F117:F118" si="92">SUM(F118)</f>
        <v>0</v>
      </c>
      <c r="G117" s="3">
        <f t="shared" ref="G117:G118" si="93">SUM(G118)</f>
        <v>1000</v>
      </c>
      <c r="H117" s="3">
        <f t="shared" si="90"/>
        <v>1540</v>
      </c>
      <c r="I117" s="3">
        <f t="shared" si="90"/>
        <v>1500</v>
      </c>
    </row>
    <row r="118" spans="1:9">
      <c r="A118" s="168">
        <v>3</v>
      </c>
      <c r="B118" s="169"/>
      <c r="C118" s="170"/>
      <c r="D118" s="14" t="s">
        <v>23</v>
      </c>
      <c r="E118" s="3">
        <f t="shared" si="91"/>
        <v>3981</v>
      </c>
      <c r="F118" s="3">
        <f t="shared" si="92"/>
        <v>0</v>
      </c>
      <c r="G118" s="3">
        <f t="shared" si="93"/>
        <v>1000</v>
      </c>
      <c r="H118" s="3">
        <f t="shared" si="90"/>
        <v>1540</v>
      </c>
      <c r="I118" s="3">
        <f t="shared" si="90"/>
        <v>1500</v>
      </c>
    </row>
    <row r="119" spans="1:9">
      <c r="A119" s="189">
        <v>38</v>
      </c>
      <c r="B119" s="190"/>
      <c r="C119" s="191"/>
      <c r="D119" s="14" t="s">
        <v>179</v>
      </c>
      <c r="E119" s="4">
        <v>3981</v>
      </c>
      <c r="F119" s="4">
        <v>0</v>
      </c>
      <c r="G119" s="4">
        <v>1000</v>
      </c>
      <c r="H119" s="5">
        <v>1540</v>
      </c>
      <c r="I119" s="5">
        <v>1500</v>
      </c>
    </row>
    <row r="120" spans="1:9" ht="26.4">
      <c r="A120" s="186" t="s">
        <v>180</v>
      </c>
      <c r="B120" s="187"/>
      <c r="C120" s="188"/>
      <c r="D120" s="33" t="s">
        <v>181</v>
      </c>
      <c r="E120" s="39">
        <f t="shared" ref="E120:H120" si="94">SUM(E121+E126+E135)</f>
        <v>29492</v>
      </c>
      <c r="F120" s="39">
        <f t="shared" si="94"/>
        <v>32525</v>
      </c>
      <c r="G120" s="39">
        <f t="shared" si="94"/>
        <v>166350</v>
      </c>
      <c r="H120" s="39">
        <f t="shared" si="94"/>
        <v>290200</v>
      </c>
      <c r="I120" s="39">
        <f t="shared" ref="I120" si="95">SUM(I121+I126+I135)</f>
        <v>100700</v>
      </c>
    </row>
    <row r="121" spans="1:9" ht="25.5" customHeight="1">
      <c r="A121" s="177" t="s">
        <v>121</v>
      </c>
      <c r="B121" s="178"/>
      <c r="C121" s="179"/>
      <c r="D121" s="34" t="s">
        <v>182</v>
      </c>
      <c r="E121" s="40">
        <f t="shared" ref="E121:I122" si="96">SUM(E122)</f>
        <v>5203</v>
      </c>
      <c r="F121" s="40">
        <f t="shared" si="96"/>
        <v>7200</v>
      </c>
      <c r="G121" s="40">
        <f t="shared" si="96"/>
        <v>7500</v>
      </c>
      <c r="H121" s="40">
        <f t="shared" si="96"/>
        <v>6400</v>
      </c>
      <c r="I121" s="40">
        <f t="shared" si="96"/>
        <v>7500</v>
      </c>
    </row>
    <row r="122" spans="1:9">
      <c r="A122" s="180" t="s">
        <v>122</v>
      </c>
      <c r="B122" s="181"/>
      <c r="C122" s="182"/>
      <c r="D122" s="35" t="s">
        <v>183</v>
      </c>
      <c r="E122" s="37">
        <f t="shared" si="96"/>
        <v>5203</v>
      </c>
      <c r="F122" s="37">
        <f t="shared" si="96"/>
        <v>7200</v>
      </c>
      <c r="G122" s="37">
        <f t="shared" si="96"/>
        <v>7500</v>
      </c>
      <c r="H122" s="37">
        <f t="shared" ref="H122:I124" si="97">SUM(H123)</f>
        <v>6400</v>
      </c>
      <c r="I122" s="37">
        <f t="shared" si="97"/>
        <v>7500</v>
      </c>
    </row>
    <row r="123" spans="1:9" ht="15" customHeight="1">
      <c r="A123" s="171" t="s">
        <v>127</v>
      </c>
      <c r="B123" s="172"/>
      <c r="C123" s="173"/>
      <c r="D123" s="17" t="s">
        <v>128</v>
      </c>
      <c r="E123" s="3">
        <f t="shared" ref="E123:E124" si="98">SUM(E124)</f>
        <v>5203</v>
      </c>
      <c r="F123" s="3">
        <f t="shared" ref="F123:F124" si="99">SUM(F124)</f>
        <v>7200</v>
      </c>
      <c r="G123" s="3">
        <f t="shared" ref="G123:G124" si="100">SUM(G124)</f>
        <v>7500</v>
      </c>
      <c r="H123" s="3">
        <f t="shared" si="97"/>
        <v>6400</v>
      </c>
      <c r="I123" s="3">
        <f t="shared" si="97"/>
        <v>7500</v>
      </c>
    </row>
    <row r="124" spans="1:9">
      <c r="A124" s="168">
        <v>3</v>
      </c>
      <c r="B124" s="169"/>
      <c r="C124" s="170"/>
      <c r="D124" s="14" t="s">
        <v>23</v>
      </c>
      <c r="E124" s="3">
        <f t="shared" si="98"/>
        <v>5203</v>
      </c>
      <c r="F124" s="3">
        <f t="shared" si="99"/>
        <v>7200</v>
      </c>
      <c r="G124" s="3">
        <f t="shared" si="100"/>
        <v>7500</v>
      </c>
      <c r="H124" s="3">
        <f t="shared" si="97"/>
        <v>6400</v>
      </c>
      <c r="I124" s="3">
        <f t="shared" si="97"/>
        <v>7500</v>
      </c>
    </row>
    <row r="125" spans="1:9">
      <c r="A125" s="189">
        <v>37</v>
      </c>
      <c r="B125" s="190"/>
      <c r="C125" s="191"/>
      <c r="D125" s="14" t="s">
        <v>98</v>
      </c>
      <c r="E125" s="4">
        <v>5203</v>
      </c>
      <c r="F125" s="4">
        <v>7200</v>
      </c>
      <c r="G125" s="4">
        <v>7500</v>
      </c>
      <c r="H125" s="5">
        <v>6400</v>
      </c>
      <c r="I125" s="5">
        <v>7500</v>
      </c>
    </row>
    <row r="126" spans="1:9" ht="25.5" customHeight="1">
      <c r="A126" s="177" t="s">
        <v>139</v>
      </c>
      <c r="B126" s="178"/>
      <c r="C126" s="179"/>
      <c r="D126" s="34" t="s">
        <v>184</v>
      </c>
      <c r="E126" s="40">
        <f t="shared" ref="E126:H126" si="101">SUM(E127+E131)</f>
        <v>16989</v>
      </c>
      <c r="F126" s="40">
        <f t="shared" si="101"/>
        <v>17075</v>
      </c>
      <c r="G126" s="40">
        <f t="shared" si="101"/>
        <v>17500</v>
      </c>
      <c r="H126" s="40">
        <f t="shared" si="101"/>
        <v>17300</v>
      </c>
      <c r="I126" s="40">
        <f t="shared" ref="I126" si="102">SUM(I127+I131)</f>
        <v>21300</v>
      </c>
    </row>
    <row r="127" spans="1:9">
      <c r="A127" s="180" t="s">
        <v>122</v>
      </c>
      <c r="B127" s="181"/>
      <c r="C127" s="182"/>
      <c r="D127" s="35" t="s">
        <v>185</v>
      </c>
      <c r="E127" s="37">
        <f t="shared" ref="E127:G127" si="103">SUM(E128)</f>
        <v>1062</v>
      </c>
      <c r="F127" s="37">
        <f t="shared" si="103"/>
        <v>1075</v>
      </c>
      <c r="G127" s="37">
        <f t="shared" si="103"/>
        <v>1500</v>
      </c>
      <c r="H127" s="37">
        <f t="shared" ref="H127:I129" si="104">SUM(H128)</f>
        <v>1300</v>
      </c>
      <c r="I127" s="37">
        <f t="shared" si="104"/>
        <v>1300</v>
      </c>
    </row>
    <row r="128" spans="1:9" ht="15" customHeight="1">
      <c r="A128" s="171" t="s">
        <v>127</v>
      </c>
      <c r="B128" s="172"/>
      <c r="C128" s="173"/>
      <c r="D128" s="17" t="s">
        <v>128</v>
      </c>
      <c r="E128" s="3">
        <f t="shared" ref="E128:E129" si="105">SUM(E129)</f>
        <v>1062</v>
      </c>
      <c r="F128" s="3">
        <f t="shared" ref="F128:F129" si="106">SUM(F129)</f>
        <v>1075</v>
      </c>
      <c r="G128" s="3">
        <f t="shared" ref="G128:G129" si="107">SUM(G129)</f>
        <v>1500</v>
      </c>
      <c r="H128" s="3">
        <f t="shared" si="104"/>
        <v>1300</v>
      </c>
      <c r="I128" s="3">
        <f t="shared" si="104"/>
        <v>1300</v>
      </c>
    </row>
    <row r="129" spans="1:9">
      <c r="A129" s="168">
        <v>3</v>
      </c>
      <c r="B129" s="169"/>
      <c r="C129" s="170"/>
      <c r="D129" s="14" t="s">
        <v>23</v>
      </c>
      <c r="E129" s="3">
        <f t="shared" si="105"/>
        <v>1062</v>
      </c>
      <c r="F129" s="3">
        <f t="shared" si="106"/>
        <v>1075</v>
      </c>
      <c r="G129" s="3">
        <f t="shared" si="107"/>
        <v>1500</v>
      </c>
      <c r="H129" s="3">
        <f t="shared" si="104"/>
        <v>1300</v>
      </c>
      <c r="I129" s="3">
        <f t="shared" si="104"/>
        <v>1300</v>
      </c>
    </row>
    <row r="130" spans="1:9">
      <c r="A130" s="189">
        <v>37</v>
      </c>
      <c r="B130" s="190"/>
      <c r="C130" s="191"/>
      <c r="D130" s="14" t="s">
        <v>98</v>
      </c>
      <c r="E130" s="4">
        <v>1062</v>
      </c>
      <c r="F130" s="4">
        <v>1075</v>
      </c>
      <c r="G130" s="4">
        <v>1500</v>
      </c>
      <c r="H130" s="5">
        <v>1300</v>
      </c>
      <c r="I130" s="5">
        <v>1300</v>
      </c>
    </row>
    <row r="131" spans="1:9" ht="24.75" customHeight="1">
      <c r="A131" s="180" t="s">
        <v>141</v>
      </c>
      <c r="B131" s="181"/>
      <c r="C131" s="182"/>
      <c r="D131" s="35" t="s">
        <v>186</v>
      </c>
      <c r="E131" s="37">
        <f t="shared" ref="E131:G131" si="108">SUM(E132)</f>
        <v>15927</v>
      </c>
      <c r="F131" s="37">
        <f t="shared" si="108"/>
        <v>16000</v>
      </c>
      <c r="G131" s="37">
        <f t="shared" si="108"/>
        <v>16000</v>
      </c>
      <c r="H131" s="37">
        <f t="shared" ref="H131:I133" si="109">SUM(H132)</f>
        <v>16000</v>
      </c>
      <c r="I131" s="37">
        <f t="shared" si="109"/>
        <v>20000</v>
      </c>
    </row>
    <row r="132" spans="1:9" ht="15" customHeight="1">
      <c r="A132" s="171" t="s">
        <v>127</v>
      </c>
      <c r="B132" s="172"/>
      <c r="C132" s="173"/>
      <c r="D132" s="17" t="s">
        <v>128</v>
      </c>
      <c r="E132" s="3">
        <f t="shared" ref="E132:E133" si="110">SUM(E133)</f>
        <v>15927</v>
      </c>
      <c r="F132" s="3">
        <f t="shared" ref="F132:F133" si="111">SUM(F133)</f>
        <v>16000</v>
      </c>
      <c r="G132" s="3">
        <f t="shared" ref="G132:G133" si="112">SUM(G133)</f>
        <v>16000</v>
      </c>
      <c r="H132" s="3">
        <f t="shared" si="109"/>
        <v>16000</v>
      </c>
      <c r="I132" s="3">
        <f t="shared" si="109"/>
        <v>20000</v>
      </c>
    </row>
    <row r="133" spans="1:9">
      <c r="A133" s="168">
        <v>3</v>
      </c>
      <c r="B133" s="169"/>
      <c r="C133" s="170"/>
      <c r="D133" s="14" t="s">
        <v>23</v>
      </c>
      <c r="E133" s="3">
        <f t="shared" si="110"/>
        <v>15927</v>
      </c>
      <c r="F133" s="3">
        <f t="shared" si="111"/>
        <v>16000</v>
      </c>
      <c r="G133" s="3">
        <f t="shared" si="112"/>
        <v>16000</v>
      </c>
      <c r="H133" s="3">
        <f t="shared" si="109"/>
        <v>16000</v>
      </c>
      <c r="I133" s="3">
        <f t="shared" si="109"/>
        <v>20000</v>
      </c>
    </row>
    <row r="134" spans="1:9">
      <c r="A134" s="189">
        <v>38</v>
      </c>
      <c r="B134" s="190"/>
      <c r="C134" s="191"/>
      <c r="D134" s="14" t="s">
        <v>179</v>
      </c>
      <c r="E134" s="4">
        <v>15927</v>
      </c>
      <c r="F134" s="4">
        <v>16000</v>
      </c>
      <c r="G134" s="4">
        <v>16000</v>
      </c>
      <c r="H134" s="5">
        <v>16000</v>
      </c>
      <c r="I134" s="5">
        <v>20000</v>
      </c>
    </row>
    <row r="135" spans="1:9" ht="25.5" customHeight="1">
      <c r="A135" s="177" t="s">
        <v>160</v>
      </c>
      <c r="B135" s="178"/>
      <c r="C135" s="179"/>
      <c r="D135" s="34" t="s">
        <v>187</v>
      </c>
      <c r="E135" s="40">
        <f t="shared" ref="E135:F135" si="113">SUM(E136+E140+E144)</f>
        <v>7300</v>
      </c>
      <c r="F135" s="40">
        <f t="shared" si="113"/>
        <v>8250</v>
      </c>
      <c r="G135" s="40">
        <f>SUM(G136+G140+G144+G148)</f>
        <v>141350</v>
      </c>
      <c r="H135" s="40">
        <f>SUM(H136+H140+H144+H148)</f>
        <v>266500</v>
      </c>
      <c r="I135" s="40">
        <f>SUM(I136+I140+I144+I148)</f>
        <v>71900</v>
      </c>
    </row>
    <row r="136" spans="1:9" ht="25.5" customHeight="1">
      <c r="A136" s="180" t="s">
        <v>122</v>
      </c>
      <c r="B136" s="181"/>
      <c r="C136" s="182"/>
      <c r="D136" s="35" t="s">
        <v>188</v>
      </c>
      <c r="E136" s="37">
        <f t="shared" ref="E136:G136" si="114">SUM(E137)</f>
        <v>4645</v>
      </c>
      <c r="F136" s="37">
        <f t="shared" si="114"/>
        <v>3750</v>
      </c>
      <c r="G136" s="37">
        <f t="shared" si="114"/>
        <v>3850</v>
      </c>
      <c r="H136" s="37">
        <f t="shared" ref="H136:I138" si="115">SUM(H137)</f>
        <v>3600</v>
      </c>
      <c r="I136" s="37">
        <f t="shared" si="115"/>
        <v>4000</v>
      </c>
    </row>
    <row r="137" spans="1:9" ht="15" customHeight="1">
      <c r="A137" s="171" t="s">
        <v>127</v>
      </c>
      <c r="B137" s="172"/>
      <c r="C137" s="173"/>
      <c r="D137" s="17" t="s">
        <v>128</v>
      </c>
      <c r="E137" s="3">
        <f t="shared" ref="E137:E138" si="116">SUM(E138)</f>
        <v>4645</v>
      </c>
      <c r="F137" s="3">
        <f t="shared" ref="F137:F138" si="117">SUM(F138)</f>
        <v>3750</v>
      </c>
      <c r="G137" s="3">
        <f t="shared" ref="G137:G138" si="118">SUM(G138)</f>
        <v>3850</v>
      </c>
      <c r="H137" s="3">
        <f t="shared" si="115"/>
        <v>3600</v>
      </c>
      <c r="I137" s="3">
        <f t="shared" si="115"/>
        <v>4000</v>
      </c>
    </row>
    <row r="138" spans="1:9">
      <c r="A138" s="168">
        <v>3</v>
      </c>
      <c r="B138" s="169"/>
      <c r="C138" s="170"/>
      <c r="D138" s="14" t="s">
        <v>23</v>
      </c>
      <c r="E138" s="3">
        <f t="shared" si="116"/>
        <v>4645</v>
      </c>
      <c r="F138" s="3">
        <f t="shared" si="117"/>
        <v>3750</v>
      </c>
      <c r="G138" s="3">
        <f t="shared" si="118"/>
        <v>3850</v>
      </c>
      <c r="H138" s="3">
        <f t="shared" si="115"/>
        <v>3600</v>
      </c>
      <c r="I138" s="3">
        <f t="shared" si="115"/>
        <v>4000</v>
      </c>
    </row>
    <row r="139" spans="1:9">
      <c r="A139" s="189">
        <v>38</v>
      </c>
      <c r="B139" s="190"/>
      <c r="C139" s="191"/>
      <c r="D139" s="14" t="s">
        <v>189</v>
      </c>
      <c r="E139" s="4">
        <v>4645</v>
      </c>
      <c r="F139" s="4">
        <v>3750</v>
      </c>
      <c r="G139" s="4">
        <v>3850</v>
      </c>
      <c r="H139" s="5">
        <v>3600</v>
      </c>
      <c r="I139" s="5">
        <v>4000</v>
      </c>
    </row>
    <row r="140" spans="1:9" ht="26.4">
      <c r="A140" s="180" t="s">
        <v>141</v>
      </c>
      <c r="B140" s="181"/>
      <c r="C140" s="182"/>
      <c r="D140" s="35" t="s">
        <v>190</v>
      </c>
      <c r="E140" s="37">
        <f>SUM(E141)</f>
        <v>1328</v>
      </c>
      <c r="F140" s="37">
        <f t="shared" ref="F140:G140" si="119">SUM(F141)</f>
        <v>1500</v>
      </c>
      <c r="G140" s="37">
        <f t="shared" si="119"/>
        <v>2500</v>
      </c>
      <c r="H140" s="37">
        <f t="shared" ref="H140:I142" si="120">SUM(H141)</f>
        <v>1500</v>
      </c>
      <c r="I140" s="37">
        <f t="shared" si="120"/>
        <v>1500</v>
      </c>
    </row>
    <row r="141" spans="1:9" ht="15" customHeight="1">
      <c r="A141" s="171" t="s">
        <v>127</v>
      </c>
      <c r="B141" s="172"/>
      <c r="C141" s="173"/>
      <c r="D141" s="17" t="s">
        <v>128</v>
      </c>
      <c r="E141" s="3">
        <f t="shared" ref="E141:E142" si="121">SUM(E142)</f>
        <v>1328</v>
      </c>
      <c r="F141" s="3">
        <f t="shared" ref="F141:F142" si="122">SUM(F142)</f>
        <v>1500</v>
      </c>
      <c r="G141" s="3">
        <f t="shared" ref="G141:G142" si="123">SUM(G142)</f>
        <v>2500</v>
      </c>
      <c r="H141" s="3">
        <f t="shared" si="120"/>
        <v>1500</v>
      </c>
      <c r="I141" s="3">
        <f t="shared" si="120"/>
        <v>1500</v>
      </c>
    </row>
    <row r="142" spans="1:9">
      <c r="A142" s="168">
        <v>3</v>
      </c>
      <c r="B142" s="169"/>
      <c r="C142" s="170"/>
      <c r="D142" s="14" t="s">
        <v>23</v>
      </c>
      <c r="E142" s="3">
        <f t="shared" si="121"/>
        <v>1328</v>
      </c>
      <c r="F142" s="3">
        <f t="shared" si="122"/>
        <v>1500</v>
      </c>
      <c r="G142" s="3">
        <f t="shared" si="123"/>
        <v>2500</v>
      </c>
      <c r="H142" s="3">
        <f t="shared" si="120"/>
        <v>1500</v>
      </c>
      <c r="I142" s="3">
        <f t="shared" si="120"/>
        <v>1500</v>
      </c>
    </row>
    <row r="143" spans="1:9">
      <c r="A143" s="189">
        <v>38</v>
      </c>
      <c r="B143" s="190"/>
      <c r="C143" s="191"/>
      <c r="D143" s="14" t="s">
        <v>189</v>
      </c>
      <c r="E143" s="4">
        <v>1328</v>
      </c>
      <c r="F143" s="4">
        <v>1500</v>
      </c>
      <c r="G143" s="4">
        <v>2500</v>
      </c>
      <c r="H143" s="5">
        <v>1500</v>
      </c>
      <c r="I143" s="5">
        <v>1500</v>
      </c>
    </row>
    <row r="144" spans="1:9">
      <c r="A144" s="180" t="s">
        <v>144</v>
      </c>
      <c r="B144" s="181"/>
      <c r="C144" s="182"/>
      <c r="D144" s="35" t="s">
        <v>191</v>
      </c>
      <c r="E144" s="37">
        <f t="shared" ref="E144:G144" si="124">SUM(E145)</f>
        <v>1327</v>
      </c>
      <c r="F144" s="37">
        <f t="shared" si="124"/>
        <v>3000</v>
      </c>
      <c r="G144" s="37">
        <f t="shared" si="124"/>
        <v>3000</v>
      </c>
      <c r="H144" s="37">
        <f t="shared" ref="H144:I150" si="125">SUM(H145)</f>
        <v>1400</v>
      </c>
      <c r="I144" s="37">
        <f t="shared" si="125"/>
        <v>1400</v>
      </c>
    </row>
    <row r="145" spans="1:9" ht="15" customHeight="1">
      <c r="A145" s="171" t="s">
        <v>127</v>
      </c>
      <c r="B145" s="172"/>
      <c r="C145" s="173"/>
      <c r="D145" s="17" t="s">
        <v>128</v>
      </c>
      <c r="E145" s="3">
        <f t="shared" ref="E145:E146" si="126">SUM(E146)</f>
        <v>1327</v>
      </c>
      <c r="F145" s="3">
        <f t="shared" ref="F145:F146" si="127">SUM(F146)</f>
        <v>3000</v>
      </c>
      <c r="G145" s="3">
        <f t="shared" ref="G145:G146" si="128">SUM(G146)</f>
        <v>3000</v>
      </c>
      <c r="H145" s="3">
        <f t="shared" si="125"/>
        <v>1400</v>
      </c>
      <c r="I145" s="3">
        <f t="shared" si="125"/>
        <v>1400</v>
      </c>
    </row>
    <row r="146" spans="1:9">
      <c r="A146" s="168">
        <v>3</v>
      </c>
      <c r="B146" s="169"/>
      <c r="C146" s="170"/>
      <c r="D146" s="14" t="s">
        <v>23</v>
      </c>
      <c r="E146" s="3">
        <f t="shared" si="126"/>
        <v>1327</v>
      </c>
      <c r="F146" s="3">
        <f t="shared" si="127"/>
        <v>3000</v>
      </c>
      <c r="G146" s="3">
        <f t="shared" si="128"/>
        <v>3000</v>
      </c>
      <c r="H146" s="3">
        <f t="shared" si="125"/>
        <v>1400</v>
      </c>
      <c r="I146" s="3">
        <f t="shared" si="125"/>
        <v>1400</v>
      </c>
    </row>
    <row r="147" spans="1:9">
      <c r="A147" s="189">
        <v>38</v>
      </c>
      <c r="B147" s="190"/>
      <c r="C147" s="191"/>
      <c r="D147" s="14" t="s">
        <v>189</v>
      </c>
      <c r="E147" s="4">
        <v>1327</v>
      </c>
      <c r="F147" s="4">
        <v>3000</v>
      </c>
      <c r="G147" s="4">
        <v>3000</v>
      </c>
      <c r="H147" s="5">
        <v>1400</v>
      </c>
      <c r="I147" s="5">
        <v>1400</v>
      </c>
    </row>
    <row r="148" spans="1:9" ht="26.4">
      <c r="A148" s="180" t="s">
        <v>220</v>
      </c>
      <c r="B148" s="181"/>
      <c r="C148" s="182"/>
      <c r="D148" s="35" t="s">
        <v>306</v>
      </c>
      <c r="E148" s="37">
        <f t="shared" ref="E148:G150" si="129">SUM(E149)</f>
        <v>0</v>
      </c>
      <c r="F148" s="37">
        <f t="shared" si="129"/>
        <v>0</v>
      </c>
      <c r="G148" s="37">
        <f t="shared" si="129"/>
        <v>132000</v>
      </c>
      <c r="H148" s="37">
        <f t="shared" si="125"/>
        <v>260000</v>
      </c>
      <c r="I148" s="37">
        <f t="shared" si="125"/>
        <v>65000</v>
      </c>
    </row>
    <row r="149" spans="1:9">
      <c r="A149" s="171" t="s">
        <v>127</v>
      </c>
      <c r="B149" s="172"/>
      <c r="C149" s="173"/>
      <c r="D149" s="17" t="s">
        <v>128</v>
      </c>
      <c r="E149" s="3">
        <f t="shared" si="129"/>
        <v>0</v>
      </c>
      <c r="F149" s="3">
        <f t="shared" si="129"/>
        <v>0</v>
      </c>
      <c r="G149" s="3">
        <f t="shared" si="129"/>
        <v>132000</v>
      </c>
      <c r="H149" s="3">
        <f t="shared" si="125"/>
        <v>260000</v>
      </c>
      <c r="I149" s="3">
        <f t="shared" si="125"/>
        <v>65000</v>
      </c>
    </row>
    <row r="150" spans="1:9">
      <c r="A150" s="168">
        <v>3</v>
      </c>
      <c r="B150" s="169"/>
      <c r="C150" s="170"/>
      <c r="D150" s="14" t="s">
        <v>23</v>
      </c>
      <c r="E150" s="3">
        <f t="shared" si="129"/>
        <v>0</v>
      </c>
      <c r="F150" s="3">
        <f t="shared" si="129"/>
        <v>0</v>
      </c>
      <c r="G150" s="3">
        <f t="shared" si="129"/>
        <v>132000</v>
      </c>
      <c r="H150" s="3">
        <f t="shared" si="125"/>
        <v>260000</v>
      </c>
      <c r="I150" s="3">
        <f t="shared" si="125"/>
        <v>65000</v>
      </c>
    </row>
    <row r="151" spans="1:9">
      <c r="A151" s="189">
        <v>38</v>
      </c>
      <c r="B151" s="190"/>
      <c r="C151" s="191"/>
      <c r="D151" s="14" t="s">
        <v>189</v>
      </c>
      <c r="E151" s="4">
        <v>0</v>
      </c>
      <c r="F151" s="4">
        <v>0</v>
      </c>
      <c r="G151" s="4">
        <v>132000</v>
      </c>
      <c r="H151" s="5">
        <v>260000</v>
      </c>
      <c r="I151" s="5">
        <v>65000</v>
      </c>
    </row>
    <row r="152" spans="1:9">
      <c r="A152" s="186" t="s">
        <v>192</v>
      </c>
      <c r="B152" s="187"/>
      <c r="C152" s="188"/>
      <c r="D152" s="33" t="s">
        <v>193</v>
      </c>
      <c r="E152" s="39">
        <f t="shared" ref="E152:I154" si="130">SUM(E153)</f>
        <v>2933</v>
      </c>
      <c r="F152" s="39">
        <f t="shared" si="130"/>
        <v>2993</v>
      </c>
      <c r="G152" s="39">
        <f t="shared" si="130"/>
        <v>3295</v>
      </c>
      <c r="H152" s="39">
        <f t="shared" si="130"/>
        <v>3020</v>
      </c>
      <c r="I152" s="39">
        <f t="shared" si="130"/>
        <v>3050</v>
      </c>
    </row>
    <row r="153" spans="1:9" ht="25.5" customHeight="1">
      <c r="A153" s="177" t="s">
        <v>121</v>
      </c>
      <c r="B153" s="178"/>
      <c r="C153" s="179"/>
      <c r="D153" s="34" t="s">
        <v>194</v>
      </c>
      <c r="E153" s="40">
        <f t="shared" si="130"/>
        <v>2933</v>
      </c>
      <c r="F153" s="40">
        <f t="shared" si="130"/>
        <v>2993</v>
      </c>
      <c r="G153" s="40">
        <f t="shared" si="130"/>
        <v>3295</v>
      </c>
      <c r="H153" s="40">
        <f t="shared" ref="H153:I153" si="131">SUM(H154)</f>
        <v>3020</v>
      </c>
      <c r="I153" s="40">
        <f t="shared" si="131"/>
        <v>3050</v>
      </c>
    </row>
    <row r="154" spans="1:9">
      <c r="A154" s="180" t="s">
        <v>122</v>
      </c>
      <c r="B154" s="181"/>
      <c r="C154" s="182"/>
      <c r="D154" s="35" t="s">
        <v>194</v>
      </c>
      <c r="E154" s="37">
        <f t="shared" si="130"/>
        <v>2933</v>
      </c>
      <c r="F154" s="37">
        <f t="shared" si="130"/>
        <v>2993</v>
      </c>
      <c r="G154" s="37">
        <f t="shared" si="130"/>
        <v>3295</v>
      </c>
      <c r="H154" s="37">
        <f t="shared" ref="H154:I154" si="132">SUM(H155)</f>
        <v>3020</v>
      </c>
      <c r="I154" s="37">
        <f t="shared" si="132"/>
        <v>3050</v>
      </c>
    </row>
    <row r="155" spans="1:9" ht="15" customHeight="1">
      <c r="A155" s="171" t="s">
        <v>127</v>
      </c>
      <c r="B155" s="172"/>
      <c r="C155" s="173"/>
      <c r="D155" s="17" t="s">
        <v>128</v>
      </c>
      <c r="E155" s="3">
        <f t="shared" ref="E155:H155" si="133">SUM(E156+E159)</f>
        <v>2933</v>
      </c>
      <c r="F155" s="3">
        <f t="shared" si="133"/>
        <v>2993</v>
      </c>
      <c r="G155" s="3">
        <f t="shared" si="133"/>
        <v>3295</v>
      </c>
      <c r="H155" s="3">
        <f t="shared" si="133"/>
        <v>3020</v>
      </c>
      <c r="I155" s="3">
        <f t="shared" ref="I155" si="134">SUM(I156+I159)</f>
        <v>3050</v>
      </c>
    </row>
    <row r="156" spans="1:9">
      <c r="A156" s="168">
        <v>3</v>
      </c>
      <c r="B156" s="169"/>
      <c r="C156" s="170"/>
      <c r="D156" s="14" t="s">
        <v>23</v>
      </c>
      <c r="E156" s="3">
        <v>2933</v>
      </c>
      <c r="F156" s="3">
        <f t="shared" ref="F156:H156" si="135">SUM(F157:F158)</f>
        <v>2993</v>
      </c>
      <c r="G156" s="3">
        <f t="shared" si="135"/>
        <v>3295</v>
      </c>
      <c r="H156" s="3">
        <f t="shared" si="135"/>
        <v>3020</v>
      </c>
      <c r="I156" s="3">
        <f t="shared" ref="I156" si="136">SUM(I157:I158)</f>
        <v>3050</v>
      </c>
    </row>
    <row r="157" spans="1:9">
      <c r="A157" s="174">
        <v>32</v>
      </c>
      <c r="B157" s="175"/>
      <c r="C157" s="176"/>
      <c r="D157" s="14" t="s">
        <v>34</v>
      </c>
      <c r="E157" s="4">
        <v>1593</v>
      </c>
      <c r="F157" s="4">
        <v>1333</v>
      </c>
      <c r="G157" s="4">
        <v>1615</v>
      </c>
      <c r="H157" s="5">
        <v>1600</v>
      </c>
      <c r="I157" s="5">
        <v>1630</v>
      </c>
    </row>
    <row r="158" spans="1:9">
      <c r="A158" s="174">
        <v>34</v>
      </c>
      <c r="B158" s="175"/>
      <c r="C158" s="176"/>
      <c r="D158" s="14" t="s">
        <v>95</v>
      </c>
      <c r="E158" s="4">
        <v>1341</v>
      </c>
      <c r="F158" s="4">
        <v>1660</v>
      </c>
      <c r="G158" s="4">
        <v>1680</v>
      </c>
      <c r="H158" s="5">
        <v>1420</v>
      </c>
      <c r="I158" s="5">
        <v>1420</v>
      </c>
    </row>
    <row r="159" spans="1:9" ht="17.25" customHeight="1">
      <c r="A159" s="168">
        <v>5</v>
      </c>
      <c r="B159" s="169"/>
      <c r="C159" s="170"/>
      <c r="D159" s="14" t="s">
        <v>196</v>
      </c>
      <c r="E159" s="3">
        <f t="shared" ref="E159:I159" si="137">SUM(E160)</f>
        <v>0</v>
      </c>
      <c r="F159" s="3">
        <f t="shared" si="137"/>
        <v>0</v>
      </c>
      <c r="G159" s="3">
        <f t="shared" si="137"/>
        <v>0</v>
      </c>
      <c r="H159" s="3">
        <f t="shared" si="137"/>
        <v>0</v>
      </c>
      <c r="I159" s="3">
        <f t="shared" si="137"/>
        <v>0</v>
      </c>
    </row>
    <row r="160" spans="1:9" ht="26.4">
      <c r="A160" s="174">
        <v>54</v>
      </c>
      <c r="B160" s="175"/>
      <c r="C160" s="176"/>
      <c r="D160" s="14" t="s">
        <v>195</v>
      </c>
      <c r="E160" s="4">
        <v>0</v>
      </c>
      <c r="F160" s="4">
        <v>0</v>
      </c>
      <c r="G160" s="4"/>
      <c r="H160" s="5"/>
      <c r="I160" s="5"/>
    </row>
    <row r="161" spans="1:9" ht="24.75" customHeight="1">
      <c r="A161" s="186" t="s">
        <v>197</v>
      </c>
      <c r="B161" s="187"/>
      <c r="C161" s="188"/>
      <c r="D161" s="33" t="s">
        <v>198</v>
      </c>
      <c r="E161" s="39">
        <f t="shared" ref="E161:G162" si="138">SUM(E162)</f>
        <v>46198</v>
      </c>
      <c r="F161" s="39">
        <f t="shared" si="138"/>
        <v>9200</v>
      </c>
      <c r="G161" s="39">
        <f t="shared" si="138"/>
        <v>40000</v>
      </c>
      <c r="H161" s="39">
        <f t="shared" ref="H161:I161" si="139">SUM(H162)</f>
        <v>53700</v>
      </c>
      <c r="I161" s="39">
        <f t="shared" si="139"/>
        <v>353700</v>
      </c>
    </row>
    <row r="162" spans="1:9" ht="25.5" customHeight="1">
      <c r="A162" s="177" t="s">
        <v>121</v>
      </c>
      <c r="B162" s="178"/>
      <c r="C162" s="179"/>
      <c r="D162" s="34" t="s">
        <v>199</v>
      </c>
      <c r="E162" s="40">
        <f t="shared" si="138"/>
        <v>46198</v>
      </c>
      <c r="F162" s="40">
        <f t="shared" si="138"/>
        <v>9200</v>
      </c>
      <c r="G162" s="40">
        <f t="shared" si="138"/>
        <v>40000</v>
      </c>
      <c r="H162" s="40">
        <f t="shared" ref="H162:I162" si="140">SUM(H163)</f>
        <v>53700</v>
      </c>
      <c r="I162" s="40">
        <f t="shared" si="140"/>
        <v>353700</v>
      </c>
    </row>
    <row r="163" spans="1:9">
      <c r="A163" s="180" t="s">
        <v>122</v>
      </c>
      <c r="B163" s="181"/>
      <c r="C163" s="182"/>
      <c r="D163" s="35" t="s">
        <v>200</v>
      </c>
      <c r="E163" s="37">
        <f t="shared" ref="E163" si="141">SUM(E164+E170)</f>
        <v>46198</v>
      </c>
      <c r="F163" s="37">
        <f t="shared" ref="F163" si="142">SUM(F164+F170)</f>
        <v>9200</v>
      </c>
      <c r="G163" s="37">
        <f t="shared" ref="G163" si="143">SUM(G164+G170)</f>
        <v>40000</v>
      </c>
      <c r="H163" s="37">
        <f t="shared" ref="H163:I163" si="144">SUM(H164+H170)</f>
        <v>53700</v>
      </c>
      <c r="I163" s="37">
        <f t="shared" si="144"/>
        <v>353700</v>
      </c>
    </row>
    <row r="164" spans="1:9" ht="15" customHeight="1">
      <c r="A164" s="171" t="s">
        <v>127</v>
      </c>
      <c r="B164" s="172"/>
      <c r="C164" s="173"/>
      <c r="D164" s="17" t="s">
        <v>128</v>
      </c>
      <c r="E164" s="3">
        <f t="shared" ref="E164:H164" si="145">SUM(E165+E168)</f>
        <v>46198</v>
      </c>
      <c r="F164" s="3">
        <f t="shared" si="145"/>
        <v>9200</v>
      </c>
      <c r="G164" s="3">
        <f t="shared" si="145"/>
        <v>40000</v>
      </c>
      <c r="H164" s="3">
        <f t="shared" si="145"/>
        <v>53700</v>
      </c>
      <c r="I164" s="3">
        <f t="shared" ref="I164" si="146">SUM(I165+I168)</f>
        <v>353700</v>
      </c>
    </row>
    <row r="165" spans="1:9">
      <c r="A165" s="168">
        <v>3</v>
      </c>
      <c r="B165" s="169"/>
      <c r="C165" s="170"/>
      <c r="D165" s="14" t="s">
        <v>23</v>
      </c>
      <c r="E165" s="3">
        <v>8229</v>
      </c>
      <c r="F165" s="3">
        <f t="shared" ref="F165" si="147">SUM(F166:F167)</f>
        <v>9200</v>
      </c>
      <c r="G165" s="3">
        <f t="shared" ref="G165" si="148">SUM(G166:G167)</f>
        <v>10000</v>
      </c>
      <c r="H165" s="3">
        <f t="shared" ref="H165:I165" si="149">SUM(H166:H167)</f>
        <v>3700</v>
      </c>
      <c r="I165" s="3">
        <f t="shared" si="149"/>
        <v>3700</v>
      </c>
    </row>
    <row r="166" spans="1:9">
      <c r="A166" s="174">
        <v>32</v>
      </c>
      <c r="B166" s="175"/>
      <c r="C166" s="176"/>
      <c r="D166" s="14" t="s">
        <v>201</v>
      </c>
      <c r="E166" s="4">
        <v>3318</v>
      </c>
      <c r="F166" s="4">
        <v>9200</v>
      </c>
      <c r="G166" s="4">
        <v>10000</v>
      </c>
      <c r="H166" s="5">
        <v>3700</v>
      </c>
      <c r="I166" s="5">
        <v>3700</v>
      </c>
    </row>
    <row r="167" spans="1:9" ht="26.4">
      <c r="A167" s="174">
        <v>38</v>
      </c>
      <c r="B167" s="175"/>
      <c r="C167" s="176"/>
      <c r="D167" s="14" t="s">
        <v>271</v>
      </c>
      <c r="E167" s="4">
        <v>4911</v>
      </c>
      <c r="F167" s="4">
        <v>0</v>
      </c>
      <c r="G167" s="4">
        <v>0</v>
      </c>
      <c r="H167" s="5">
        <v>0</v>
      </c>
      <c r="I167" s="5">
        <v>0</v>
      </c>
    </row>
    <row r="168" spans="1:9">
      <c r="A168" s="168">
        <v>4</v>
      </c>
      <c r="B168" s="169"/>
      <c r="C168" s="170"/>
      <c r="D168" s="14" t="s">
        <v>202</v>
      </c>
      <c r="E168" s="3">
        <v>37969</v>
      </c>
      <c r="F168" s="3">
        <v>0</v>
      </c>
      <c r="G168" s="3">
        <f t="shared" ref="G168:I168" si="150">SUM(G169)</f>
        <v>30000</v>
      </c>
      <c r="H168" s="3">
        <f t="shared" si="150"/>
        <v>50000</v>
      </c>
      <c r="I168" s="3">
        <f t="shared" si="150"/>
        <v>350000</v>
      </c>
    </row>
    <row r="169" spans="1:9" ht="52.8">
      <c r="A169" s="174">
        <v>42</v>
      </c>
      <c r="B169" s="175"/>
      <c r="C169" s="176"/>
      <c r="D169" s="14" t="s">
        <v>273</v>
      </c>
      <c r="E169" s="4">
        <v>37969</v>
      </c>
      <c r="F169" s="3">
        <v>0</v>
      </c>
      <c r="G169" s="3">
        <v>30000</v>
      </c>
      <c r="H169" s="3">
        <v>50000</v>
      </c>
      <c r="I169" s="3">
        <v>350000</v>
      </c>
    </row>
    <row r="170" spans="1:9" ht="15" customHeight="1">
      <c r="A170" s="171" t="s">
        <v>284</v>
      </c>
      <c r="B170" s="172"/>
      <c r="C170" s="173"/>
      <c r="D170" s="17" t="s">
        <v>55</v>
      </c>
      <c r="E170" s="3">
        <v>0</v>
      </c>
      <c r="F170" s="3">
        <f t="shared" ref="F170:I170" si="151">SUM(F171)</f>
        <v>0</v>
      </c>
      <c r="G170" s="3">
        <f t="shared" si="151"/>
        <v>0</v>
      </c>
      <c r="H170" s="3">
        <f t="shared" si="151"/>
        <v>0</v>
      </c>
      <c r="I170" s="3">
        <f t="shared" si="151"/>
        <v>0</v>
      </c>
    </row>
    <row r="171" spans="1:9" ht="15" customHeight="1">
      <c r="A171" s="168">
        <v>4</v>
      </c>
      <c r="B171" s="169"/>
      <c r="C171" s="170"/>
      <c r="D171" s="14" t="s">
        <v>202</v>
      </c>
      <c r="E171" s="3">
        <f t="shared" ref="E171:I171" si="152">SUM(E172)</f>
        <v>0</v>
      </c>
      <c r="F171" s="3">
        <f t="shared" si="152"/>
        <v>0</v>
      </c>
      <c r="G171" s="3">
        <v>0</v>
      </c>
      <c r="H171" s="3">
        <f t="shared" si="152"/>
        <v>0</v>
      </c>
      <c r="I171" s="3">
        <f t="shared" si="152"/>
        <v>0</v>
      </c>
    </row>
    <row r="172" spans="1:9" ht="38.25" customHeight="1">
      <c r="A172" s="174">
        <v>42</v>
      </c>
      <c r="B172" s="175"/>
      <c r="C172" s="176"/>
      <c r="D172" s="14" t="s">
        <v>288</v>
      </c>
      <c r="E172" s="4">
        <v>0</v>
      </c>
      <c r="F172" s="3">
        <v>0</v>
      </c>
      <c r="G172" s="3">
        <v>0</v>
      </c>
      <c r="H172" s="3">
        <v>0</v>
      </c>
      <c r="I172" s="3">
        <v>0</v>
      </c>
    </row>
    <row r="173" spans="1:9">
      <c r="A173" s="186" t="s">
        <v>203</v>
      </c>
      <c r="B173" s="187"/>
      <c r="C173" s="188"/>
      <c r="D173" s="33" t="s">
        <v>204</v>
      </c>
      <c r="E173" s="39">
        <f t="shared" ref="E173:I173" si="153">SUM(E174)</f>
        <v>11687</v>
      </c>
      <c r="F173" s="39">
        <f t="shared" si="153"/>
        <v>7000</v>
      </c>
      <c r="G173" s="39">
        <f t="shared" si="153"/>
        <v>102430</v>
      </c>
      <c r="H173" s="39">
        <f t="shared" si="153"/>
        <v>8000</v>
      </c>
      <c r="I173" s="39">
        <f t="shared" si="153"/>
        <v>9400</v>
      </c>
    </row>
    <row r="174" spans="1:9" ht="25.5" customHeight="1">
      <c r="A174" s="177" t="s">
        <v>121</v>
      </c>
      <c r="B174" s="178"/>
      <c r="C174" s="179"/>
      <c r="D174" s="34" t="s">
        <v>205</v>
      </c>
      <c r="E174" s="40">
        <f t="shared" ref="E174:H174" si="154">SUM(E175+E179)</f>
        <v>11687</v>
      </c>
      <c r="F174" s="40">
        <f t="shared" si="154"/>
        <v>7000</v>
      </c>
      <c r="G174" s="40">
        <f t="shared" si="154"/>
        <v>102430</v>
      </c>
      <c r="H174" s="40">
        <f t="shared" si="154"/>
        <v>8000</v>
      </c>
      <c r="I174" s="40">
        <f t="shared" ref="I174" si="155">SUM(I175+I179)</f>
        <v>9400</v>
      </c>
    </row>
    <row r="175" spans="1:9" ht="28.5" customHeight="1">
      <c r="A175" s="180" t="s">
        <v>122</v>
      </c>
      <c r="B175" s="181"/>
      <c r="C175" s="182"/>
      <c r="D175" s="35" t="s">
        <v>281</v>
      </c>
      <c r="E175" s="37">
        <f t="shared" ref="E175:I176" si="156">SUM(E176)</f>
        <v>6636</v>
      </c>
      <c r="F175" s="37">
        <f t="shared" si="156"/>
        <v>7000</v>
      </c>
      <c r="G175" s="37">
        <f t="shared" si="156"/>
        <v>7000</v>
      </c>
      <c r="H175" s="37">
        <f t="shared" si="156"/>
        <v>8000</v>
      </c>
      <c r="I175" s="37">
        <f t="shared" si="156"/>
        <v>9400</v>
      </c>
    </row>
    <row r="176" spans="1:9" ht="15" customHeight="1">
      <c r="A176" s="171" t="s">
        <v>127</v>
      </c>
      <c r="B176" s="172"/>
      <c r="C176" s="173"/>
      <c r="D176" s="17" t="s">
        <v>128</v>
      </c>
      <c r="E176" s="3">
        <f t="shared" si="156"/>
        <v>6636</v>
      </c>
      <c r="F176" s="3">
        <f t="shared" si="156"/>
        <v>7000</v>
      </c>
      <c r="G176" s="3">
        <f t="shared" si="156"/>
        <v>7000</v>
      </c>
      <c r="H176" s="3">
        <f t="shared" si="156"/>
        <v>8000</v>
      </c>
      <c r="I176" s="3">
        <f t="shared" si="156"/>
        <v>9400</v>
      </c>
    </row>
    <row r="177" spans="1:9">
      <c r="A177" s="168">
        <v>3</v>
      </c>
      <c r="B177" s="169"/>
      <c r="C177" s="170"/>
      <c r="D177" s="14" t="s">
        <v>23</v>
      </c>
      <c r="E177" s="3">
        <f t="shared" ref="E177:I177" si="157">SUM(E178)</f>
        <v>6636</v>
      </c>
      <c r="F177" s="3">
        <f t="shared" si="157"/>
        <v>7000</v>
      </c>
      <c r="G177" s="3">
        <f t="shared" si="157"/>
        <v>7000</v>
      </c>
      <c r="H177" s="3">
        <f t="shared" si="157"/>
        <v>8000</v>
      </c>
      <c r="I177" s="3">
        <f t="shared" si="157"/>
        <v>9400</v>
      </c>
    </row>
    <row r="178" spans="1:9">
      <c r="A178" s="174">
        <v>35</v>
      </c>
      <c r="B178" s="175"/>
      <c r="C178" s="176"/>
      <c r="D178" s="14" t="s">
        <v>96</v>
      </c>
      <c r="E178" s="4">
        <v>6636</v>
      </c>
      <c r="F178" s="4">
        <v>7000</v>
      </c>
      <c r="G178" s="4">
        <v>7000</v>
      </c>
      <c r="H178" s="5">
        <v>8000</v>
      </c>
      <c r="I178" s="5">
        <v>9400</v>
      </c>
    </row>
    <row r="179" spans="1:9">
      <c r="A179" s="180" t="s">
        <v>122</v>
      </c>
      <c r="B179" s="181"/>
      <c r="C179" s="182"/>
      <c r="D179" s="35" t="s">
        <v>206</v>
      </c>
      <c r="E179" s="37">
        <f t="shared" ref="E179:G179" si="158">SUM(E180)</f>
        <v>5051</v>
      </c>
      <c r="F179" s="37">
        <f t="shared" si="158"/>
        <v>0</v>
      </c>
      <c r="G179" s="37">
        <f t="shared" si="158"/>
        <v>95430</v>
      </c>
      <c r="H179" s="37">
        <f t="shared" ref="H179:I181" si="159">SUM(H180)</f>
        <v>0</v>
      </c>
      <c r="I179" s="37">
        <f t="shared" si="159"/>
        <v>0</v>
      </c>
    </row>
    <row r="180" spans="1:9" ht="15" customHeight="1">
      <c r="A180" s="171" t="s">
        <v>127</v>
      </c>
      <c r="B180" s="172"/>
      <c r="C180" s="173"/>
      <c r="D180" s="17" t="s">
        <v>128</v>
      </c>
      <c r="E180" s="3">
        <f t="shared" ref="E180:E181" si="160">SUM(E181)</f>
        <v>5051</v>
      </c>
      <c r="F180" s="3">
        <f t="shared" ref="F180:F181" si="161">SUM(F181)</f>
        <v>0</v>
      </c>
      <c r="G180" s="3">
        <f t="shared" ref="G180:G181" si="162">SUM(G181)</f>
        <v>95430</v>
      </c>
      <c r="H180" s="3">
        <f t="shared" si="159"/>
        <v>0</v>
      </c>
      <c r="I180" s="3">
        <f t="shared" si="159"/>
        <v>0</v>
      </c>
    </row>
    <row r="181" spans="1:9">
      <c r="A181" s="168">
        <v>3</v>
      </c>
      <c r="B181" s="169"/>
      <c r="C181" s="170"/>
      <c r="D181" s="14" t="s">
        <v>23</v>
      </c>
      <c r="E181" s="3">
        <f t="shared" si="160"/>
        <v>5051</v>
      </c>
      <c r="F181" s="3">
        <f t="shared" si="161"/>
        <v>0</v>
      </c>
      <c r="G181" s="3">
        <f t="shared" si="162"/>
        <v>95430</v>
      </c>
      <c r="H181" s="3">
        <f t="shared" si="159"/>
        <v>0</v>
      </c>
      <c r="I181" s="3">
        <f t="shared" si="159"/>
        <v>0</v>
      </c>
    </row>
    <row r="182" spans="1:9" ht="26.4">
      <c r="A182" s="174">
        <v>32</v>
      </c>
      <c r="B182" s="175"/>
      <c r="C182" s="176"/>
      <c r="D182" s="14" t="s">
        <v>287</v>
      </c>
      <c r="E182" s="4">
        <v>5051</v>
      </c>
      <c r="F182" s="4">
        <v>0</v>
      </c>
      <c r="G182" s="4">
        <v>95430</v>
      </c>
      <c r="H182" s="5">
        <v>0</v>
      </c>
      <c r="I182" s="5">
        <v>0</v>
      </c>
    </row>
    <row r="183" spans="1:9" ht="27" customHeight="1">
      <c r="A183" s="186" t="s">
        <v>207</v>
      </c>
      <c r="B183" s="187"/>
      <c r="C183" s="188"/>
      <c r="D183" s="33" t="s">
        <v>208</v>
      </c>
      <c r="E183" s="39">
        <f t="shared" ref="E183:H183" si="163">SUM(E184+E206+E214)</f>
        <v>142171</v>
      </c>
      <c r="F183" s="39">
        <f t="shared" si="163"/>
        <v>222359</v>
      </c>
      <c r="G183" s="39">
        <f t="shared" si="163"/>
        <v>624250</v>
      </c>
      <c r="H183" s="39">
        <f t="shared" si="163"/>
        <v>189170</v>
      </c>
      <c r="I183" s="39">
        <f t="shared" ref="I183" si="164">SUM(I184+I206+I214)</f>
        <v>238500</v>
      </c>
    </row>
    <row r="184" spans="1:9" ht="25.5" customHeight="1">
      <c r="A184" s="177" t="s">
        <v>121</v>
      </c>
      <c r="B184" s="178"/>
      <c r="C184" s="179"/>
      <c r="D184" s="34" t="s">
        <v>209</v>
      </c>
      <c r="E184" s="40">
        <f t="shared" ref="E184:H184" si="165">SUM(E185+E200)</f>
        <v>75344</v>
      </c>
      <c r="F184" s="40">
        <f t="shared" si="165"/>
        <v>92066</v>
      </c>
      <c r="G184" s="40">
        <f t="shared" si="165"/>
        <v>191300</v>
      </c>
      <c r="H184" s="40">
        <f t="shared" si="165"/>
        <v>117500</v>
      </c>
      <c r="I184" s="40">
        <f t="shared" ref="I184" si="166">SUM(I185+I200)</f>
        <v>167500</v>
      </c>
    </row>
    <row r="185" spans="1:9" ht="26.4">
      <c r="A185" s="180" t="s">
        <v>122</v>
      </c>
      <c r="B185" s="181"/>
      <c r="C185" s="182"/>
      <c r="D185" s="35" t="s">
        <v>210</v>
      </c>
      <c r="E185" s="37">
        <f t="shared" ref="E185:H185" si="167">SUM(E186+E191+E194+E197)</f>
        <v>57857</v>
      </c>
      <c r="F185" s="37">
        <f t="shared" si="167"/>
        <v>80354</v>
      </c>
      <c r="G185" s="37">
        <f t="shared" si="167"/>
        <v>65800</v>
      </c>
      <c r="H185" s="37">
        <f t="shared" si="167"/>
        <v>64100</v>
      </c>
      <c r="I185" s="37">
        <f t="shared" ref="I185" si="168">SUM(I186+I191+I194+I197)</f>
        <v>64100</v>
      </c>
    </row>
    <row r="186" spans="1:9" ht="15" customHeight="1">
      <c r="A186" s="171" t="s">
        <v>127</v>
      </c>
      <c r="B186" s="172"/>
      <c r="C186" s="173"/>
      <c r="D186" s="17" t="s">
        <v>128</v>
      </c>
      <c r="E186" s="3">
        <f t="shared" ref="E186" si="169">SUM(E187)</f>
        <v>57857</v>
      </c>
      <c r="F186" s="3">
        <f t="shared" ref="F186" si="170">SUM(F187)</f>
        <v>58900</v>
      </c>
      <c r="G186" s="3">
        <f>SUM(G187)</f>
        <v>6100</v>
      </c>
      <c r="H186" s="3">
        <f t="shared" ref="H186:I186" si="171">SUM(H187)</f>
        <v>8600</v>
      </c>
      <c r="I186" s="3">
        <f t="shared" si="171"/>
        <v>8600</v>
      </c>
    </row>
    <row r="187" spans="1:9">
      <c r="A187" s="168">
        <v>3</v>
      </c>
      <c r="B187" s="169"/>
      <c r="C187" s="170"/>
      <c r="D187" s="14" t="s">
        <v>23</v>
      </c>
      <c r="E187" s="3">
        <v>57857</v>
      </c>
      <c r="F187" s="3">
        <f>SUM(F188:F190)</f>
        <v>58900</v>
      </c>
      <c r="G187" s="3">
        <f>SUM(G188:G190)</f>
        <v>6100</v>
      </c>
      <c r="H187" s="3">
        <f>SUM(H188:H190)</f>
        <v>8600</v>
      </c>
      <c r="I187" s="3">
        <f>SUM(I188:I190)</f>
        <v>8600</v>
      </c>
    </row>
    <row r="188" spans="1:9">
      <c r="A188" s="174">
        <v>31</v>
      </c>
      <c r="B188" s="175"/>
      <c r="C188" s="176"/>
      <c r="D188" s="14" t="s">
        <v>24</v>
      </c>
      <c r="E188" s="4">
        <v>52167</v>
      </c>
      <c r="F188" s="4">
        <v>53000</v>
      </c>
      <c r="G188" s="4">
        <v>0</v>
      </c>
      <c r="H188" s="5"/>
      <c r="I188" s="5"/>
    </row>
    <row r="189" spans="1:9">
      <c r="A189" s="174">
        <v>32</v>
      </c>
      <c r="B189" s="175"/>
      <c r="C189" s="176"/>
      <c r="D189" s="14" t="s">
        <v>34</v>
      </c>
      <c r="E189" s="4">
        <v>1377</v>
      </c>
      <c r="F189" s="4">
        <v>1400</v>
      </c>
      <c r="G189" s="4">
        <v>1450</v>
      </c>
      <c r="H189" s="5">
        <v>1600</v>
      </c>
      <c r="I189" s="5">
        <v>1600</v>
      </c>
    </row>
    <row r="190" spans="1:9" ht="26.4">
      <c r="A190" s="174">
        <v>36</v>
      </c>
      <c r="B190" s="175"/>
      <c r="C190" s="176"/>
      <c r="D190" s="14" t="s">
        <v>211</v>
      </c>
      <c r="E190" s="4">
        <v>4313</v>
      </c>
      <c r="F190" s="4">
        <v>4500</v>
      </c>
      <c r="G190" s="4">
        <v>4650</v>
      </c>
      <c r="H190" s="5">
        <v>7000</v>
      </c>
      <c r="I190" s="5">
        <v>7000</v>
      </c>
    </row>
    <row r="191" spans="1:9">
      <c r="A191" s="171" t="s">
        <v>123</v>
      </c>
      <c r="B191" s="172"/>
      <c r="C191" s="173"/>
      <c r="D191" s="17" t="s">
        <v>124</v>
      </c>
      <c r="E191" s="3">
        <f t="shared" ref="E191:I192" si="172">SUM(E192)</f>
        <v>0</v>
      </c>
      <c r="F191" s="3">
        <f t="shared" si="172"/>
        <v>8854</v>
      </c>
      <c r="G191" s="3">
        <f t="shared" si="172"/>
        <v>6700</v>
      </c>
      <c r="H191" s="3">
        <f t="shared" si="172"/>
        <v>7000</v>
      </c>
      <c r="I191" s="3">
        <f t="shared" si="172"/>
        <v>7000</v>
      </c>
    </row>
    <row r="192" spans="1:9">
      <c r="A192" s="168">
        <v>3</v>
      </c>
      <c r="B192" s="169"/>
      <c r="C192" s="170"/>
      <c r="D192" s="14" t="s">
        <v>23</v>
      </c>
      <c r="E192" s="3">
        <f t="shared" si="172"/>
        <v>0</v>
      </c>
      <c r="F192" s="3">
        <f t="shared" si="172"/>
        <v>8854</v>
      </c>
      <c r="G192" s="3">
        <f t="shared" si="172"/>
        <v>6700</v>
      </c>
      <c r="H192" s="3">
        <f t="shared" si="172"/>
        <v>7000</v>
      </c>
      <c r="I192" s="3">
        <f t="shared" si="172"/>
        <v>7000</v>
      </c>
    </row>
    <row r="193" spans="1:9">
      <c r="A193" s="174">
        <v>31</v>
      </c>
      <c r="B193" s="175"/>
      <c r="C193" s="176"/>
      <c r="D193" s="14" t="s">
        <v>24</v>
      </c>
      <c r="E193" s="4">
        <v>0</v>
      </c>
      <c r="F193" s="4">
        <v>8854</v>
      </c>
      <c r="G193" s="4">
        <v>6700</v>
      </c>
      <c r="H193" s="4">
        <v>7000</v>
      </c>
      <c r="I193" s="4">
        <v>7000</v>
      </c>
    </row>
    <row r="194" spans="1:9" ht="15" customHeight="1">
      <c r="A194" s="171" t="s">
        <v>125</v>
      </c>
      <c r="B194" s="172"/>
      <c r="C194" s="173"/>
      <c r="D194" s="17" t="s">
        <v>126</v>
      </c>
      <c r="E194" s="3">
        <f t="shared" ref="E194:I195" si="173">SUM(E195)</f>
        <v>0</v>
      </c>
      <c r="F194" s="3">
        <f t="shared" si="173"/>
        <v>12600</v>
      </c>
      <c r="G194" s="3">
        <f t="shared" si="173"/>
        <v>13000</v>
      </c>
      <c r="H194" s="3">
        <f t="shared" si="173"/>
        <v>13500</v>
      </c>
      <c r="I194" s="3">
        <f t="shared" si="173"/>
        <v>13500</v>
      </c>
    </row>
    <row r="195" spans="1:9">
      <c r="A195" s="168">
        <v>3</v>
      </c>
      <c r="B195" s="169"/>
      <c r="C195" s="170"/>
      <c r="D195" s="14" t="s">
        <v>23</v>
      </c>
      <c r="E195" s="3">
        <f t="shared" si="173"/>
        <v>0</v>
      </c>
      <c r="F195" s="3">
        <f t="shared" si="173"/>
        <v>12600</v>
      </c>
      <c r="G195" s="3">
        <f t="shared" si="173"/>
        <v>13000</v>
      </c>
      <c r="H195" s="3">
        <f t="shared" si="173"/>
        <v>13500</v>
      </c>
      <c r="I195" s="3">
        <f t="shared" si="173"/>
        <v>13500</v>
      </c>
    </row>
    <row r="196" spans="1:9">
      <c r="A196" s="174">
        <v>31</v>
      </c>
      <c r="B196" s="175"/>
      <c r="C196" s="176"/>
      <c r="D196" s="14" t="s">
        <v>24</v>
      </c>
      <c r="E196" s="4"/>
      <c r="F196" s="4">
        <v>12600</v>
      </c>
      <c r="G196" s="4">
        <v>13000</v>
      </c>
      <c r="H196" s="4">
        <v>13500</v>
      </c>
      <c r="I196" s="4">
        <v>13500</v>
      </c>
    </row>
    <row r="197" spans="1:9" ht="15" customHeight="1">
      <c r="A197" s="171" t="s">
        <v>214</v>
      </c>
      <c r="B197" s="172"/>
      <c r="C197" s="173"/>
      <c r="D197" s="17" t="s">
        <v>84</v>
      </c>
      <c r="E197" s="3">
        <f t="shared" ref="E197:I198" si="174">SUM(E198)</f>
        <v>0</v>
      </c>
      <c r="F197" s="3">
        <v>0</v>
      </c>
      <c r="G197" s="3">
        <f t="shared" si="174"/>
        <v>40000</v>
      </c>
      <c r="H197" s="3">
        <f t="shared" si="174"/>
        <v>35000</v>
      </c>
      <c r="I197" s="3">
        <f t="shared" si="174"/>
        <v>35000</v>
      </c>
    </row>
    <row r="198" spans="1:9">
      <c r="A198" s="168">
        <v>3</v>
      </c>
      <c r="B198" s="169"/>
      <c r="C198" s="170"/>
      <c r="D198" s="14" t="s">
        <v>23</v>
      </c>
      <c r="E198" s="3">
        <f t="shared" si="174"/>
        <v>0</v>
      </c>
      <c r="F198" s="3">
        <f t="shared" si="174"/>
        <v>0</v>
      </c>
      <c r="G198" s="3">
        <f t="shared" si="174"/>
        <v>40000</v>
      </c>
      <c r="H198" s="3">
        <f t="shared" si="174"/>
        <v>35000</v>
      </c>
      <c r="I198" s="3">
        <f t="shared" si="174"/>
        <v>35000</v>
      </c>
    </row>
    <row r="199" spans="1:9">
      <c r="A199" s="174">
        <v>31</v>
      </c>
      <c r="B199" s="175"/>
      <c r="C199" s="176"/>
      <c r="D199" s="14" t="s">
        <v>24</v>
      </c>
      <c r="E199" s="4">
        <v>0</v>
      </c>
      <c r="F199" s="4">
        <v>0</v>
      </c>
      <c r="G199" s="4">
        <v>40000</v>
      </c>
      <c r="H199" s="4">
        <v>35000</v>
      </c>
      <c r="I199" s="4">
        <v>35000</v>
      </c>
    </row>
    <row r="200" spans="1:9" ht="42.75" customHeight="1">
      <c r="A200" s="180" t="s">
        <v>129</v>
      </c>
      <c r="B200" s="181"/>
      <c r="C200" s="182"/>
      <c r="D200" s="35" t="s">
        <v>274</v>
      </c>
      <c r="E200" s="37">
        <f t="shared" ref="E200:G200" si="175">SUM(E201)</f>
        <v>17487</v>
      </c>
      <c r="F200" s="37">
        <f t="shared" si="175"/>
        <v>11712</v>
      </c>
      <c r="G200" s="37">
        <f t="shared" si="175"/>
        <v>125500</v>
      </c>
      <c r="H200" s="37">
        <f t="shared" ref="H200:I202" si="176">SUM(H201)</f>
        <v>53400</v>
      </c>
      <c r="I200" s="37">
        <f t="shared" si="176"/>
        <v>103400</v>
      </c>
    </row>
    <row r="201" spans="1:9" ht="15" customHeight="1">
      <c r="A201" s="171" t="s">
        <v>127</v>
      </c>
      <c r="B201" s="172"/>
      <c r="C201" s="173"/>
      <c r="D201" s="17" t="s">
        <v>128</v>
      </c>
      <c r="E201" s="3">
        <f t="shared" ref="E201:H201" si="177">SUM(E202+E204)</f>
        <v>17487</v>
      </c>
      <c r="F201" s="3">
        <f>SUM(F202+F204)</f>
        <v>11712</v>
      </c>
      <c r="G201" s="3">
        <f t="shared" si="177"/>
        <v>125500</v>
      </c>
      <c r="H201" s="3">
        <f t="shared" si="177"/>
        <v>53400</v>
      </c>
      <c r="I201" s="3">
        <f t="shared" ref="I201" si="178">SUM(I202+I204)</f>
        <v>103400</v>
      </c>
    </row>
    <row r="202" spans="1:9">
      <c r="A202" s="168">
        <v>3</v>
      </c>
      <c r="B202" s="169"/>
      <c r="C202" s="170"/>
      <c r="D202" s="14" t="s">
        <v>23</v>
      </c>
      <c r="E202" s="3">
        <v>3053</v>
      </c>
      <c r="F202" s="3">
        <f t="shared" ref="F202" si="179">SUM(F203)</f>
        <v>3300</v>
      </c>
      <c r="G202" s="3">
        <f t="shared" ref="G202" si="180">SUM(G203)</f>
        <v>3000</v>
      </c>
      <c r="H202" s="3">
        <f t="shared" si="176"/>
        <v>3400</v>
      </c>
      <c r="I202" s="3">
        <f t="shared" si="176"/>
        <v>3400</v>
      </c>
    </row>
    <row r="203" spans="1:9">
      <c r="A203" s="174">
        <v>32</v>
      </c>
      <c r="B203" s="175"/>
      <c r="C203" s="176"/>
      <c r="D203" s="14" t="s">
        <v>34</v>
      </c>
      <c r="E203" s="4">
        <v>3053</v>
      </c>
      <c r="F203" s="4">
        <v>3300</v>
      </c>
      <c r="G203" s="4">
        <v>3000</v>
      </c>
      <c r="H203" s="5">
        <v>3400</v>
      </c>
      <c r="I203" s="5">
        <v>3400</v>
      </c>
    </row>
    <row r="204" spans="1:9">
      <c r="A204" s="168">
        <v>4</v>
      </c>
      <c r="B204" s="169"/>
      <c r="C204" s="170"/>
      <c r="D204" s="14" t="s">
        <v>202</v>
      </c>
      <c r="E204" s="3">
        <f t="shared" ref="E204:I204" si="181">SUM(E205)</f>
        <v>14434</v>
      </c>
      <c r="F204" s="3">
        <f t="shared" si="181"/>
        <v>8412</v>
      </c>
      <c r="G204" s="3">
        <f t="shared" si="181"/>
        <v>122500</v>
      </c>
      <c r="H204" s="3">
        <f t="shared" si="181"/>
        <v>50000</v>
      </c>
      <c r="I204" s="3">
        <f t="shared" si="181"/>
        <v>100000</v>
      </c>
    </row>
    <row r="205" spans="1:9" ht="15" customHeight="1">
      <c r="A205" s="174">
        <v>42</v>
      </c>
      <c r="B205" s="175"/>
      <c r="C205" s="176"/>
      <c r="D205" s="14" t="s">
        <v>213</v>
      </c>
      <c r="E205" s="3">
        <v>14434</v>
      </c>
      <c r="F205" s="3">
        <v>8412</v>
      </c>
      <c r="G205" s="3">
        <v>122500</v>
      </c>
      <c r="H205" s="42">
        <v>50000</v>
      </c>
      <c r="I205" s="42">
        <v>100000</v>
      </c>
    </row>
    <row r="206" spans="1:9" ht="42" customHeight="1">
      <c r="A206" s="177" t="s">
        <v>139</v>
      </c>
      <c r="B206" s="178"/>
      <c r="C206" s="179"/>
      <c r="D206" s="34" t="s">
        <v>275</v>
      </c>
      <c r="E206" s="40">
        <f t="shared" ref="E206:I206" si="182">SUM(E207)</f>
        <v>8760</v>
      </c>
      <c r="F206" s="40">
        <f t="shared" si="182"/>
        <v>8580</v>
      </c>
      <c r="G206" s="40">
        <f t="shared" si="182"/>
        <v>9000</v>
      </c>
      <c r="H206" s="40">
        <f t="shared" si="182"/>
        <v>9400</v>
      </c>
      <c r="I206" s="40">
        <f t="shared" si="182"/>
        <v>9400</v>
      </c>
    </row>
    <row r="207" spans="1:9" ht="25.5" customHeight="1">
      <c r="A207" s="180" t="s">
        <v>122</v>
      </c>
      <c r="B207" s="181"/>
      <c r="C207" s="182"/>
      <c r="D207" s="35" t="s">
        <v>215</v>
      </c>
      <c r="E207" s="37">
        <f t="shared" ref="E207:H207" si="183">SUM(E208+E211)</f>
        <v>8760</v>
      </c>
      <c r="F207" s="37">
        <f t="shared" si="183"/>
        <v>8580</v>
      </c>
      <c r="G207" s="37">
        <f t="shared" si="183"/>
        <v>9000</v>
      </c>
      <c r="H207" s="37">
        <f t="shared" si="183"/>
        <v>9400</v>
      </c>
      <c r="I207" s="37">
        <f t="shared" ref="I207" si="184">SUM(I208+I211)</f>
        <v>9400</v>
      </c>
    </row>
    <row r="208" spans="1:9" ht="15" customHeight="1">
      <c r="A208" s="171" t="s">
        <v>127</v>
      </c>
      <c r="B208" s="172"/>
      <c r="C208" s="173"/>
      <c r="D208" s="17" t="s">
        <v>128</v>
      </c>
      <c r="E208" s="3">
        <f t="shared" ref="E208:E209" si="185">SUM(E209)</f>
        <v>1311</v>
      </c>
      <c r="F208" s="3">
        <f t="shared" ref="F208:F209" si="186">SUM(F209)</f>
        <v>1716</v>
      </c>
      <c r="G208" s="3">
        <f t="shared" ref="G208:G209" si="187">SUM(G209)</f>
        <v>1800</v>
      </c>
      <c r="H208" s="3">
        <f t="shared" ref="H208:I209" si="188">SUM(H209)</f>
        <v>1900</v>
      </c>
      <c r="I208" s="3">
        <f t="shared" si="188"/>
        <v>1900</v>
      </c>
    </row>
    <row r="209" spans="1:9" ht="15" customHeight="1">
      <c r="A209" s="168">
        <v>3</v>
      </c>
      <c r="B209" s="169"/>
      <c r="C209" s="170"/>
      <c r="D209" s="14" t="s">
        <v>23</v>
      </c>
      <c r="E209" s="3">
        <f t="shared" si="185"/>
        <v>1311</v>
      </c>
      <c r="F209" s="3">
        <f t="shared" si="186"/>
        <v>1716</v>
      </c>
      <c r="G209" s="3">
        <f t="shared" si="187"/>
        <v>1800</v>
      </c>
      <c r="H209" s="3">
        <f t="shared" si="188"/>
        <v>1900</v>
      </c>
      <c r="I209" s="3">
        <f t="shared" si="188"/>
        <v>1900</v>
      </c>
    </row>
    <row r="210" spans="1:9" ht="15" customHeight="1">
      <c r="A210" s="174">
        <v>31</v>
      </c>
      <c r="B210" s="175"/>
      <c r="C210" s="176"/>
      <c r="D210" s="14" t="s">
        <v>24</v>
      </c>
      <c r="E210" s="4">
        <v>1311</v>
      </c>
      <c r="F210" s="4">
        <v>1716</v>
      </c>
      <c r="G210" s="4">
        <v>1800</v>
      </c>
      <c r="H210" s="4">
        <v>1900</v>
      </c>
      <c r="I210" s="4">
        <v>1900</v>
      </c>
    </row>
    <row r="211" spans="1:9" ht="15" customHeight="1">
      <c r="A211" s="171" t="s">
        <v>212</v>
      </c>
      <c r="B211" s="172"/>
      <c r="C211" s="173"/>
      <c r="D211" s="17" t="s">
        <v>51</v>
      </c>
      <c r="E211" s="3">
        <f t="shared" ref="E211:I212" si="189">SUM(E212)</f>
        <v>7449</v>
      </c>
      <c r="F211" s="3">
        <f t="shared" si="189"/>
        <v>6864</v>
      </c>
      <c r="G211" s="3">
        <f t="shared" si="189"/>
        <v>7200</v>
      </c>
      <c r="H211" s="3">
        <f t="shared" si="189"/>
        <v>7500</v>
      </c>
      <c r="I211" s="3">
        <f t="shared" si="189"/>
        <v>7500</v>
      </c>
    </row>
    <row r="212" spans="1:9">
      <c r="A212" s="168">
        <v>3</v>
      </c>
      <c r="B212" s="169"/>
      <c r="C212" s="170"/>
      <c r="D212" s="14" t="s">
        <v>23</v>
      </c>
      <c r="E212" s="3">
        <f t="shared" si="189"/>
        <v>7449</v>
      </c>
      <c r="F212" s="3">
        <f t="shared" si="189"/>
        <v>6864</v>
      </c>
      <c r="G212" s="3">
        <f t="shared" si="189"/>
        <v>7200</v>
      </c>
      <c r="H212" s="3">
        <f t="shared" si="189"/>
        <v>7500</v>
      </c>
      <c r="I212" s="3">
        <f t="shared" si="189"/>
        <v>7500</v>
      </c>
    </row>
    <row r="213" spans="1:9">
      <c r="A213" s="174">
        <v>31</v>
      </c>
      <c r="B213" s="175"/>
      <c r="C213" s="176"/>
      <c r="D213" s="14" t="s">
        <v>24</v>
      </c>
      <c r="E213" s="3">
        <v>7449</v>
      </c>
      <c r="F213" s="3">
        <v>6864</v>
      </c>
      <c r="G213" s="3">
        <v>7200</v>
      </c>
      <c r="H213" s="3">
        <v>7500</v>
      </c>
      <c r="I213" s="3">
        <v>7500</v>
      </c>
    </row>
    <row r="214" spans="1:9" ht="26.4">
      <c r="A214" s="177" t="s">
        <v>160</v>
      </c>
      <c r="B214" s="178"/>
      <c r="C214" s="179"/>
      <c r="D214" s="34" t="s">
        <v>216</v>
      </c>
      <c r="E214" s="40">
        <f t="shared" ref="E214:H214" si="190">SUM(E215+E222+E226+E230+E234+E238)</f>
        <v>58067</v>
      </c>
      <c r="F214" s="40">
        <f t="shared" si="190"/>
        <v>121713</v>
      </c>
      <c r="G214" s="40">
        <f t="shared" si="190"/>
        <v>423950</v>
      </c>
      <c r="H214" s="40">
        <f t="shared" si="190"/>
        <v>62270</v>
      </c>
      <c r="I214" s="40">
        <f t="shared" ref="I214" si="191">SUM(I215+I222+I226+I230+I234+I238)</f>
        <v>61600</v>
      </c>
    </row>
    <row r="215" spans="1:9" ht="26.4">
      <c r="A215" s="180" t="s">
        <v>122</v>
      </c>
      <c r="B215" s="181"/>
      <c r="C215" s="182"/>
      <c r="D215" s="35" t="s">
        <v>217</v>
      </c>
      <c r="E215" s="37">
        <f t="shared" ref="E215:G215" si="192">SUM(E216+E219)</f>
        <v>4446</v>
      </c>
      <c r="F215" s="37">
        <f t="shared" si="192"/>
        <v>97713</v>
      </c>
      <c r="G215" s="37">
        <f t="shared" si="192"/>
        <v>1650</v>
      </c>
      <c r="H215" s="37">
        <f t="shared" ref="H215:I215" si="193">SUM(H216+H219)</f>
        <v>1700</v>
      </c>
      <c r="I215" s="37">
        <f t="shared" si="193"/>
        <v>1700</v>
      </c>
    </row>
    <row r="216" spans="1:9" ht="15" customHeight="1">
      <c r="A216" s="171" t="s">
        <v>123</v>
      </c>
      <c r="B216" s="172"/>
      <c r="C216" s="173"/>
      <c r="D216" s="17" t="s">
        <v>124</v>
      </c>
      <c r="E216" s="3">
        <f t="shared" ref="E216:E217" si="194">SUM(E217)</f>
        <v>4446</v>
      </c>
      <c r="F216" s="3">
        <f>SUM(F217)</f>
        <v>9000</v>
      </c>
      <c r="G216" s="3">
        <f t="shared" ref="G216:G220" si="195">SUM(G217)</f>
        <v>1650</v>
      </c>
      <c r="H216" s="3">
        <f t="shared" ref="H216:I220" si="196">SUM(H217)</f>
        <v>1700</v>
      </c>
      <c r="I216" s="3">
        <f t="shared" si="196"/>
        <v>1700</v>
      </c>
    </row>
    <row r="217" spans="1:9">
      <c r="A217" s="168">
        <v>3</v>
      </c>
      <c r="B217" s="169"/>
      <c r="C217" s="170"/>
      <c r="D217" s="14" t="s">
        <v>23</v>
      </c>
      <c r="E217" s="3">
        <f t="shared" si="194"/>
        <v>4446</v>
      </c>
      <c r="F217" s="3">
        <f t="shared" ref="F217:F220" si="197">SUM(F218)</f>
        <v>9000</v>
      </c>
      <c r="G217" s="3">
        <f t="shared" si="195"/>
        <v>1650</v>
      </c>
      <c r="H217" s="3">
        <f t="shared" si="196"/>
        <v>1700</v>
      </c>
      <c r="I217" s="3">
        <f t="shared" si="196"/>
        <v>1700</v>
      </c>
    </row>
    <row r="218" spans="1:9">
      <c r="A218" s="174">
        <v>32</v>
      </c>
      <c r="B218" s="175"/>
      <c r="C218" s="176"/>
      <c r="D218" s="14" t="s">
        <v>34</v>
      </c>
      <c r="E218" s="4">
        <v>4446</v>
      </c>
      <c r="F218" s="4">
        <v>9000</v>
      </c>
      <c r="G218" s="4">
        <v>1650</v>
      </c>
      <c r="H218" s="5">
        <v>1700</v>
      </c>
      <c r="I218" s="5">
        <v>1700</v>
      </c>
    </row>
    <row r="219" spans="1:9" ht="15" customHeight="1">
      <c r="A219" s="171" t="s">
        <v>127</v>
      </c>
      <c r="B219" s="172"/>
      <c r="C219" s="173"/>
      <c r="D219" s="17" t="s">
        <v>128</v>
      </c>
      <c r="E219" s="3">
        <v>0</v>
      </c>
      <c r="F219" s="3">
        <f t="shared" si="197"/>
        <v>88713</v>
      </c>
      <c r="G219" s="3">
        <f t="shared" si="195"/>
        <v>0</v>
      </c>
      <c r="H219" s="3">
        <f t="shared" si="196"/>
        <v>0</v>
      </c>
      <c r="I219" s="3">
        <f t="shared" si="196"/>
        <v>0</v>
      </c>
    </row>
    <row r="220" spans="1:9">
      <c r="A220" s="168">
        <v>4</v>
      </c>
      <c r="B220" s="169"/>
      <c r="C220" s="170"/>
      <c r="D220" s="14" t="s">
        <v>286</v>
      </c>
      <c r="E220" s="3">
        <v>0</v>
      </c>
      <c r="F220" s="3">
        <f t="shared" si="197"/>
        <v>88713</v>
      </c>
      <c r="G220" s="3">
        <f t="shared" si="195"/>
        <v>0</v>
      </c>
      <c r="H220" s="3">
        <f t="shared" si="196"/>
        <v>0</v>
      </c>
      <c r="I220" s="3">
        <f t="shared" si="196"/>
        <v>0</v>
      </c>
    </row>
    <row r="221" spans="1:9">
      <c r="A221" s="174">
        <v>42</v>
      </c>
      <c r="B221" s="175"/>
      <c r="C221" s="176"/>
      <c r="D221" s="14" t="s">
        <v>34</v>
      </c>
      <c r="E221" s="4">
        <v>0</v>
      </c>
      <c r="F221" s="4">
        <v>88713</v>
      </c>
      <c r="G221" s="4">
        <v>0</v>
      </c>
      <c r="H221" s="5">
        <v>0</v>
      </c>
      <c r="I221" s="5">
        <v>0</v>
      </c>
    </row>
    <row r="222" spans="1:9">
      <c r="A222" s="180" t="s">
        <v>141</v>
      </c>
      <c r="B222" s="181"/>
      <c r="C222" s="182"/>
      <c r="D222" s="35" t="s">
        <v>218</v>
      </c>
      <c r="E222" s="37">
        <f t="shared" ref="E222:I224" si="198">SUM(E223)</f>
        <v>22563</v>
      </c>
      <c r="F222" s="37">
        <f t="shared" si="198"/>
        <v>13800</v>
      </c>
      <c r="G222" s="37">
        <f t="shared" si="198"/>
        <v>35000</v>
      </c>
      <c r="H222" s="37">
        <f t="shared" si="198"/>
        <v>25170</v>
      </c>
      <c r="I222" s="37">
        <f t="shared" si="198"/>
        <v>25000</v>
      </c>
    </row>
    <row r="223" spans="1:9" ht="15" customHeight="1">
      <c r="A223" s="171" t="s">
        <v>127</v>
      </c>
      <c r="B223" s="172"/>
      <c r="C223" s="173"/>
      <c r="D223" s="17" t="s">
        <v>128</v>
      </c>
      <c r="E223" s="3">
        <f t="shared" si="198"/>
        <v>22563</v>
      </c>
      <c r="F223" s="3">
        <f t="shared" si="198"/>
        <v>13800</v>
      </c>
      <c r="G223" s="3">
        <f t="shared" si="198"/>
        <v>35000</v>
      </c>
      <c r="H223" s="3">
        <f t="shared" si="198"/>
        <v>25170</v>
      </c>
      <c r="I223" s="3">
        <f t="shared" si="198"/>
        <v>25000</v>
      </c>
    </row>
    <row r="224" spans="1:9">
      <c r="A224" s="168">
        <v>3</v>
      </c>
      <c r="B224" s="169"/>
      <c r="C224" s="170"/>
      <c r="D224" s="14" t="s">
        <v>23</v>
      </c>
      <c r="E224" s="3">
        <f t="shared" si="198"/>
        <v>22563</v>
      </c>
      <c r="F224" s="3">
        <f t="shared" si="198"/>
        <v>13800</v>
      </c>
      <c r="G224" s="3">
        <f t="shared" si="198"/>
        <v>35000</v>
      </c>
      <c r="H224" s="3">
        <f t="shared" si="198"/>
        <v>25170</v>
      </c>
      <c r="I224" s="3">
        <f t="shared" si="198"/>
        <v>25000</v>
      </c>
    </row>
    <row r="225" spans="1:11">
      <c r="A225" s="174">
        <v>32</v>
      </c>
      <c r="B225" s="175"/>
      <c r="C225" s="176"/>
      <c r="D225" s="14" t="s">
        <v>34</v>
      </c>
      <c r="E225" s="4">
        <v>22563</v>
      </c>
      <c r="F225" s="4">
        <v>13800</v>
      </c>
      <c r="G225" s="4">
        <v>35000</v>
      </c>
      <c r="H225" s="5">
        <v>25170</v>
      </c>
      <c r="I225" s="5">
        <v>25000</v>
      </c>
    </row>
    <row r="226" spans="1:11">
      <c r="A226" s="180" t="s">
        <v>144</v>
      </c>
      <c r="B226" s="181"/>
      <c r="C226" s="182"/>
      <c r="D226" s="35" t="s">
        <v>219</v>
      </c>
      <c r="E226" s="37">
        <v>2920</v>
      </c>
      <c r="F226" s="37">
        <f t="shared" ref="E226:I228" si="199">SUM(F227)</f>
        <v>1000</v>
      </c>
      <c r="G226" s="37">
        <f t="shared" si="199"/>
        <v>3100</v>
      </c>
      <c r="H226" s="37">
        <f t="shared" si="199"/>
        <v>3300</v>
      </c>
      <c r="I226" s="37">
        <f t="shared" si="199"/>
        <v>3300</v>
      </c>
    </row>
    <row r="227" spans="1:11" ht="15" customHeight="1">
      <c r="A227" s="171" t="s">
        <v>127</v>
      </c>
      <c r="B227" s="172"/>
      <c r="C227" s="173"/>
      <c r="D227" s="17" t="s">
        <v>128</v>
      </c>
      <c r="E227" s="3">
        <f t="shared" si="199"/>
        <v>2920</v>
      </c>
      <c r="F227" s="3">
        <f t="shared" si="199"/>
        <v>1000</v>
      </c>
      <c r="G227" s="3">
        <f t="shared" si="199"/>
        <v>3100</v>
      </c>
      <c r="H227" s="3">
        <f t="shared" si="199"/>
        <v>3300</v>
      </c>
      <c r="I227" s="3">
        <f t="shared" si="199"/>
        <v>3300</v>
      </c>
    </row>
    <row r="228" spans="1:11">
      <c r="A228" s="168">
        <v>3</v>
      </c>
      <c r="B228" s="169"/>
      <c r="C228" s="170"/>
      <c r="D228" s="14" t="s">
        <v>23</v>
      </c>
      <c r="E228" s="3">
        <f t="shared" si="199"/>
        <v>2920</v>
      </c>
      <c r="F228" s="3">
        <f t="shared" si="199"/>
        <v>1000</v>
      </c>
      <c r="G228" s="3">
        <f t="shared" si="199"/>
        <v>3100</v>
      </c>
      <c r="H228" s="3">
        <f t="shared" si="199"/>
        <v>3300</v>
      </c>
      <c r="I228" s="3">
        <f t="shared" si="199"/>
        <v>3300</v>
      </c>
    </row>
    <row r="229" spans="1:11">
      <c r="A229" s="174">
        <v>32</v>
      </c>
      <c r="B229" s="175"/>
      <c r="C229" s="176"/>
      <c r="D229" s="14" t="s">
        <v>34</v>
      </c>
      <c r="E229" s="4">
        <v>2920</v>
      </c>
      <c r="F229" s="4">
        <v>1000</v>
      </c>
      <c r="G229" s="4">
        <v>3100</v>
      </c>
      <c r="H229" s="5">
        <v>3300</v>
      </c>
      <c r="I229" s="5">
        <v>3300</v>
      </c>
    </row>
    <row r="230" spans="1:11" ht="26.25" customHeight="1">
      <c r="A230" s="180" t="s">
        <v>220</v>
      </c>
      <c r="B230" s="181"/>
      <c r="C230" s="182"/>
      <c r="D230" s="35" t="s">
        <v>221</v>
      </c>
      <c r="E230" s="37">
        <f>SUM(E231)</f>
        <v>1062</v>
      </c>
      <c r="F230" s="37">
        <f t="shared" ref="E230:I232" si="200">SUM(F231)</f>
        <v>1200</v>
      </c>
      <c r="G230" s="37">
        <f t="shared" si="200"/>
        <v>1200</v>
      </c>
      <c r="H230" s="37">
        <f t="shared" si="200"/>
        <v>1400</v>
      </c>
      <c r="I230" s="37">
        <f t="shared" si="200"/>
        <v>1400</v>
      </c>
    </row>
    <row r="231" spans="1:11" ht="15" customHeight="1">
      <c r="A231" s="171" t="s">
        <v>127</v>
      </c>
      <c r="B231" s="172"/>
      <c r="C231" s="173"/>
      <c r="D231" s="17" t="s">
        <v>128</v>
      </c>
      <c r="E231" s="3">
        <f t="shared" si="200"/>
        <v>1062</v>
      </c>
      <c r="F231" s="3">
        <f t="shared" si="200"/>
        <v>1200</v>
      </c>
      <c r="G231" s="3">
        <f t="shared" si="200"/>
        <v>1200</v>
      </c>
      <c r="H231" s="3">
        <f t="shared" si="200"/>
        <v>1400</v>
      </c>
      <c r="I231" s="3">
        <f t="shared" si="200"/>
        <v>1400</v>
      </c>
    </row>
    <row r="232" spans="1:11">
      <c r="A232" s="168">
        <v>3</v>
      </c>
      <c r="B232" s="169"/>
      <c r="C232" s="170"/>
      <c r="D232" s="14" t="s">
        <v>23</v>
      </c>
      <c r="E232" s="3">
        <f t="shared" si="200"/>
        <v>1062</v>
      </c>
      <c r="F232" s="3">
        <f t="shared" si="200"/>
        <v>1200</v>
      </c>
      <c r="G232" s="3">
        <f t="shared" si="200"/>
        <v>1200</v>
      </c>
      <c r="H232" s="3">
        <f t="shared" si="200"/>
        <v>1400</v>
      </c>
      <c r="I232" s="3">
        <f t="shared" si="200"/>
        <v>1400</v>
      </c>
    </row>
    <row r="233" spans="1:11">
      <c r="A233" s="174">
        <v>32</v>
      </c>
      <c r="B233" s="175"/>
      <c r="C233" s="176"/>
      <c r="D233" s="14" t="s">
        <v>34</v>
      </c>
      <c r="E233" s="4">
        <v>1062</v>
      </c>
      <c r="F233" s="4">
        <v>1200</v>
      </c>
      <c r="G233" s="4">
        <v>1200</v>
      </c>
      <c r="H233" s="5">
        <v>1400</v>
      </c>
      <c r="I233" s="5">
        <v>1400</v>
      </c>
    </row>
    <row r="234" spans="1:11" ht="39.6">
      <c r="A234" s="180" t="s">
        <v>222</v>
      </c>
      <c r="B234" s="181"/>
      <c r="C234" s="182"/>
      <c r="D234" s="35" t="s">
        <v>223</v>
      </c>
      <c r="E234" s="37">
        <f t="shared" ref="E234:I236" si="201">SUM(E235)</f>
        <v>4513</v>
      </c>
      <c r="F234" s="37">
        <f t="shared" si="201"/>
        <v>2000</v>
      </c>
      <c r="G234" s="37">
        <f t="shared" si="201"/>
        <v>4000</v>
      </c>
      <c r="H234" s="37">
        <f t="shared" si="201"/>
        <v>6200</v>
      </c>
      <c r="I234" s="37">
        <f t="shared" si="201"/>
        <v>6200</v>
      </c>
    </row>
    <row r="235" spans="1:11" ht="15" customHeight="1">
      <c r="A235" s="171" t="s">
        <v>127</v>
      </c>
      <c r="B235" s="172"/>
      <c r="C235" s="173"/>
      <c r="D235" s="17" t="s">
        <v>128</v>
      </c>
      <c r="E235" s="3">
        <f t="shared" si="201"/>
        <v>4513</v>
      </c>
      <c r="F235" s="3">
        <f t="shared" si="201"/>
        <v>2000</v>
      </c>
      <c r="G235" s="3">
        <v>4000</v>
      </c>
      <c r="H235" s="3">
        <f t="shared" si="201"/>
        <v>6200</v>
      </c>
      <c r="I235" s="3">
        <f t="shared" si="201"/>
        <v>6200</v>
      </c>
      <c r="J235" s="31"/>
      <c r="K235" s="31"/>
    </row>
    <row r="236" spans="1:11">
      <c r="A236" s="168">
        <v>3</v>
      </c>
      <c r="B236" s="169"/>
      <c r="C236" s="170"/>
      <c r="D236" s="14" t="s">
        <v>23</v>
      </c>
      <c r="E236" s="3">
        <f t="shared" si="201"/>
        <v>4513</v>
      </c>
      <c r="F236" s="3">
        <f t="shared" si="201"/>
        <v>2000</v>
      </c>
      <c r="G236" s="3">
        <f t="shared" si="201"/>
        <v>4000</v>
      </c>
      <c r="H236" s="3">
        <f t="shared" si="201"/>
        <v>6200</v>
      </c>
      <c r="I236" s="3">
        <f t="shared" si="201"/>
        <v>6200</v>
      </c>
    </row>
    <row r="237" spans="1:11">
      <c r="A237" s="174">
        <v>32</v>
      </c>
      <c r="B237" s="175"/>
      <c r="C237" s="176"/>
      <c r="D237" s="14" t="s">
        <v>34</v>
      </c>
      <c r="E237" s="4">
        <v>4513</v>
      </c>
      <c r="F237" s="4">
        <v>2000</v>
      </c>
      <c r="G237" s="4">
        <v>4000</v>
      </c>
      <c r="H237" s="5">
        <v>6200</v>
      </c>
      <c r="I237" s="5">
        <v>6200</v>
      </c>
    </row>
    <row r="238" spans="1:11" ht="26.4">
      <c r="A238" s="180" t="s">
        <v>224</v>
      </c>
      <c r="B238" s="181"/>
      <c r="C238" s="182"/>
      <c r="D238" s="35" t="s">
        <v>225</v>
      </c>
      <c r="E238" s="37">
        <f t="shared" ref="E238:I238" si="202">SUM(E239)</f>
        <v>22563</v>
      </c>
      <c r="F238" s="37">
        <f t="shared" si="202"/>
        <v>6000</v>
      </c>
      <c r="G238" s="37">
        <f t="shared" si="202"/>
        <v>379000</v>
      </c>
      <c r="H238" s="37">
        <f t="shared" si="202"/>
        <v>24500</v>
      </c>
      <c r="I238" s="37">
        <f t="shared" si="202"/>
        <v>24000</v>
      </c>
    </row>
    <row r="239" spans="1:11" ht="15" customHeight="1">
      <c r="A239" s="171" t="s">
        <v>127</v>
      </c>
      <c r="B239" s="172"/>
      <c r="C239" s="173"/>
      <c r="D239" s="17" t="s">
        <v>128</v>
      </c>
      <c r="E239" s="3">
        <f>SUM(E240)</f>
        <v>22563</v>
      </c>
      <c r="F239" s="3">
        <f t="shared" ref="F239:H239" si="203">SUM(F240+F242)</f>
        <v>6000</v>
      </c>
      <c r="G239" s="3">
        <f t="shared" si="203"/>
        <v>379000</v>
      </c>
      <c r="H239" s="3">
        <f t="shared" si="203"/>
        <v>24500</v>
      </c>
      <c r="I239" s="3">
        <f t="shared" ref="I239" si="204">SUM(I240+I242)</f>
        <v>24000</v>
      </c>
    </row>
    <row r="240" spans="1:11">
      <c r="A240" s="168">
        <v>3</v>
      </c>
      <c r="B240" s="169"/>
      <c r="C240" s="170"/>
      <c r="D240" s="14" t="s">
        <v>23</v>
      </c>
      <c r="E240" s="3">
        <f>SUM(E241)</f>
        <v>22563</v>
      </c>
      <c r="F240" s="3">
        <f t="shared" ref="F240:I240" si="205">SUM(F241)</f>
        <v>6000</v>
      </c>
      <c r="G240" s="3">
        <f t="shared" si="205"/>
        <v>24000</v>
      </c>
      <c r="H240" s="3">
        <f t="shared" si="205"/>
        <v>24500</v>
      </c>
      <c r="I240" s="3">
        <f t="shared" si="205"/>
        <v>24000</v>
      </c>
    </row>
    <row r="241" spans="1:9">
      <c r="A241" s="174">
        <v>32</v>
      </c>
      <c r="B241" s="175"/>
      <c r="C241" s="176"/>
      <c r="D241" s="14" t="s">
        <v>34</v>
      </c>
      <c r="E241" s="4">
        <v>22563</v>
      </c>
      <c r="F241" s="4">
        <v>6000</v>
      </c>
      <c r="G241" s="4">
        <v>24000</v>
      </c>
      <c r="H241" s="5">
        <v>24500</v>
      </c>
      <c r="I241" s="5">
        <v>24000</v>
      </c>
    </row>
    <row r="242" spans="1:9">
      <c r="A242" s="168">
        <v>4</v>
      </c>
      <c r="B242" s="169"/>
      <c r="C242" s="170"/>
      <c r="D242" s="14" t="s">
        <v>202</v>
      </c>
      <c r="E242" s="3">
        <f t="shared" ref="E242:H242" si="206">SUM(E243)</f>
        <v>0</v>
      </c>
      <c r="F242" s="3">
        <v>0</v>
      </c>
      <c r="G242" s="3">
        <f t="shared" si="206"/>
        <v>355000</v>
      </c>
      <c r="H242" s="3">
        <f t="shared" si="206"/>
        <v>0</v>
      </c>
      <c r="I242" s="3">
        <v>0</v>
      </c>
    </row>
    <row r="243" spans="1:9">
      <c r="A243" s="174">
        <v>42</v>
      </c>
      <c r="B243" s="175"/>
      <c r="C243" s="176"/>
      <c r="D243" s="14" t="s">
        <v>226</v>
      </c>
      <c r="E243" s="4">
        <v>0</v>
      </c>
      <c r="F243" s="4">
        <v>0</v>
      </c>
      <c r="G243" s="4">
        <v>355000</v>
      </c>
      <c r="H243" s="5">
        <v>0</v>
      </c>
      <c r="I243" s="5">
        <v>0</v>
      </c>
    </row>
    <row r="244" spans="1:9" ht="26.4">
      <c r="A244" s="186" t="s">
        <v>236</v>
      </c>
      <c r="B244" s="187"/>
      <c r="C244" s="188"/>
      <c r="D244" s="33" t="s">
        <v>227</v>
      </c>
      <c r="E244" s="39">
        <f t="shared" ref="E244:G244" si="207">SUM(E245+E253+E260+E268)</f>
        <v>403537</v>
      </c>
      <c r="F244" s="39">
        <f t="shared" si="207"/>
        <v>288100</v>
      </c>
      <c r="G244" s="39">
        <f t="shared" si="207"/>
        <v>473395</v>
      </c>
      <c r="H244" s="39">
        <f>SUM(H245+H253+H260+H268)</f>
        <v>294100</v>
      </c>
      <c r="I244" s="39">
        <f>SUM(I245+I253+I260+I268)</f>
        <v>70000</v>
      </c>
    </row>
    <row r="245" spans="1:9" ht="25.5" customHeight="1">
      <c r="A245" s="177" t="s">
        <v>121</v>
      </c>
      <c r="B245" s="178"/>
      <c r="C245" s="179"/>
      <c r="D245" s="34" t="s">
        <v>228</v>
      </c>
      <c r="E245" s="40">
        <f t="shared" ref="E245:I245" si="208">SUM(E246)</f>
        <v>0</v>
      </c>
      <c r="F245" s="40">
        <f t="shared" si="208"/>
        <v>70000</v>
      </c>
      <c r="G245" s="40">
        <f t="shared" si="208"/>
        <v>0</v>
      </c>
      <c r="H245" s="40">
        <f t="shared" si="208"/>
        <v>80000</v>
      </c>
      <c r="I245" s="40">
        <f t="shared" si="208"/>
        <v>50000</v>
      </c>
    </row>
    <row r="246" spans="1:9" ht="25.5" customHeight="1">
      <c r="A246" s="180" t="s">
        <v>129</v>
      </c>
      <c r="B246" s="181"/>
      <c r="C246" s="182"/>
      <c r="D246" s="35" t="s">
        <v>229</v>
      </c>
      <c r="E246" s="37">
        <f t="shared" ref="E246:H246" si="209">SUM(E247+E249+E251)</f>
        <v>0</v>
      </c>
      <c r="F246" s="37">
        <f t="shared" si="209"/>
        <v>70000</v>
      </c>
      <c r="G246" s="37">
        <f t="shared" si="209"/>
        <v>0</v>
      </c>
      <c r="H246" s="37">
        <f t="shared" si="209"/>
        <v>80000</v>
      </c>
      <c r="I246" s="37">
        <f t="shared" ref="I246" si="210">SUM(I247+I249+I251)</f>
        <v>50000</v>
      </c>
    </row>
    <row r="247" spans="1:9" ht="15" customHeight="1">
      <c r="A247" s="171" t="s">
        <v>214</v>
      </c>
      <c r="B247" s="172"/>
      <c r="C247" s="173"/>
      <c r="D247" s="17" t="s">
        <v>84</v>
      </c>
      <c r="E247" s="3">
        <v>0</v>
      </c>
      <c r="F247" s="3">
        <f t="shared" ref="F247:I247" si="211">SUM(F248)</f>
        <v>70000</v>
      </c>
      <c r="G247" s="3">
        <f t="shared" si="211"/>
        <v>0</v>
      </c>
      <c r="H247" s="3">
        <f t="shared" si="211"/>
        <v>0</v>
      </c>
      <c r="I247" s="3">
        <f t="shared" si="211"/>
        <v>0</v>
      </c>
    </row>
    <row r="248" spans="1:9" ht="18.75" customHeight="1">
      <c r="A248" s="174">
        <v>42</v>
      </c>
      <c r="B248" s="175"/>
      <c r="C248" s="176"/>
      <c r="D248" s="14" t="s">
        <v>213</v>
      </c>
      <c r="E248" s="4">
        <v>0</v>
      </c>
      <c r="F248" s="4">
        <v>70000</v>
      </c>
      <c r="G248" s="4">
        <v>0</v>
      </c>
      <c r="H248" s="5">
        <v>0</v>
      </c>
      <c r="I248" s="5">
        <v>0</v>
      </c>
    </row>
    <row r="249" spans="1:9" ht="15" customHeight="1">
      <c r="A249" s="171" t="s">
        <v>127</v>
      </c>
      <c r="B249" s="172"/>
      <c r="C249" s="173"/>
      <c r="D249" s="17" t="s">
        <v>128</v>
      </c>
      <c r="E249" s="3">
        <f t="shared" ref="E249:I249" si="212">SUM(E250)</f>
        <v>0</v>
      </c>
      <c r="F249" s="3">
        <v>0</v>
      </c>
      <c r="G249" s="3">
        <f t="shared" si="212"/>
        <v>0</v>
      </c>
      <c r="H249" s="3">
        <f t="shared" si="212"/>
        <v>80000</v>
      </c>
      <c r="I249" s="3">
        <f t="shared" si="212"/>
        <v>50000</v>
      </c>
    </row>
    <row r="250" spans="1:9" ht="19.5" customHeight="1">
      <c r="A250" s="174">
        <v>42</v>
      </c>
      <c r="B250" s="175"/>
      <c r="C250" s="176"/>
      <c r="D250" s="14" t="s">
        <v>213</v>
      </c>
      <c r="E250" s="4"/>
      <c r="F250" s="4">
        <v>0</v>
      </c>
      <c r="G250" s="4">
        <v>0</v>
      </c>
      <c r="H250" s="5">
        <v>80000</v>
      </c>
      <c r="I250" s="5">
        <v>50000</v>
      </c>
    </row>
    <row r="251" spans="1:9" ht="19.5" customHeight="1">
      <c r="A251" s="171" t="s">
        <v>238</v>
      </c>
      <c r="B251" s="172"/>
      <c r="C251" s="173"/>
      <c r="D251" s="17" t="s">
        <v>128</v>
      </c>
      <c r="E251" s="3">
        <f t="shared" ref="E251:I251" si="213">SUM(E252)</f>
        <v>0</v>
      </c>
      <c r="F251" s="3">
        <v>0</v>
      </c>
      <c r="G251" s="3">
        <v>0</v>
      </c>
      <c r="H251" s="3">
        <f t="shared" si="213"/>
        <v>0</v>
      </c>
      <c r="I251" s="3">
        <f t="shared" si="213"/>
        <v>0</v>
      </c>
    </row>
    <row r="252" spans="1:9" ht="19.5" customHeight="1">
      <c r="A252" s="174">
        <v>42</v>
      </c>
      <c r="B252" s="175"/>
      <c r="C252" s="176"/>
      <c r="D252" s="14" t="s">
        <v>213</v>
      </c>
      <c r="E252" s="3">
        <v>0</v>
      </c>
      <c r="F252" s="3">
        <v>0</v>
      </c>
      <c r="G252" s="3">
        <v>0</v>
      </c>
      <c r="H252" s="42">
        <v>0</v>
      </c>
      <c r="I252" s="42">
        <v>0</v>
      </c>
    </row>
    <row r="253" spans="1:9" ht="25.5" customHeight="1">
      <c r="A253" s="177" t="s">
        <v>139</v>
      </c>
      <c r="B253" s="178"/>
      <c r="C253" s="179"/>
      <c r="D253" s="34" t="s">
        <v>279</v>
      </c>
      <c r="E253" s="40">
        <f t="shared" ref="E253:I253" si="214">SUM(E254)</f>
        <v>38926</v>
      </c>
      <c r="F253" s="40">
        <f t="shared" si="214"/>
        <v>0</v>
      </c>
      <c r="G253" s="40">
        <f t="shared" si="214"/>
        <v>28500</v>
      </c>
      <c r="H253" s="40">
        <f t="shared" si="214"/>
        <v>0</v>
      </c>
      <c r="I253" s="40">
        <f t="shared" si="214"/>
        <v>0</v>
      </c>
    </row>
    <row r="254" spans="1:9" ht="25.5" customHeight="1">
      <c r="A254" s="180" t="s">
        <v>129</v>
      </c>
      <c r="B254" s="181"/>
      <c r="C254" s="182"/>
      <c r="D254" s="35" t="s">
        <v>230</v>
      </c>
      <c r="E254" s="37">
        <f t="shared" ref="E254:H254" si="215">SUM(E255+E258)</f>
        <v>38926</v>
      </c>
      <c r="F254" s="37">
        <f t="shared" si="215"/>
        <v>0</v>
      </c>
      <c r="G254" s="37">
        <f t="shared" si="215"/>
        <v>28500</v>
      </c>
      <c r="H254" s="37">
        <f t="shared" si="215"/>
        <v>0</v>
      </c>
      <c r="I254" s="37">
        <f t="shared" ref="I254" si="216">SUM(I255+I258)</f>
        <v>0</v>
      </c>
    </row>
    <row r="255" spans="1:9" ht="25.5" customHeight="1">
      <c r="A255" s="171" t="s">
        <v>127</v>
      </c>
      <c r="B255" s="172"/>
      <c r="C255" s="173"/>
      <c r="D255" s="17" t="s">
        <v>128</v>
      </c>
      <c r="E255" s="3">
        <f t="shared" ref="E255:I256" si="217">SUM(E256)</f>
        <v>6620</v>
      </c>
      <c r="F255" s="3">
        <f>SUM(F256)</f>
        <v>0</v>
      </c>
      <c r="G255" s="3">
        <f t="shared" si="217"/>
        <v>28500</v>
      </c>
      <c r="H255" s="3">
        <f t="shared" si="217"/>
        <v>0</v>
      </c>
      <c r="I255" s="3">
        <f t="shared" si="217"/>
        <v>0</v>
      </c>
    </row>
    <row r="256" spans="1:9">
      <c r="A256" s="168">
        <v>4</v>
      </c>
      <c r="B256" s="169"/>
      <c r="C256" s="170"/>
      <c r="D256" s="14" t="s">
        <v>202</v>
      </c>
      <c r="E256" s="3">
        <f t="shared" si="217"/>
        <v>6620</v>
      </c>
      <c r="F256" s="3">
        <f t="shared" si="217"/>
        <v>0</v>
      </c>
      <c r="G256" s="3">
        <f t="shared" si="217"/>
        <v>28500</v>
      </c>
      <c r="H256" s="3">
        <f t="shared" si="217"/>
        <v>0</v>
      </c>
      <c r="I256" s="3">
        <f t="shared" si="217"/>
        <v>0</v>
      </c>
    </row>
    <row r="257" spans="1:13" ht="26.4">
      <c r="A257" s="174">
        <v>42</v>
      </c>
      <c r="B257" s="175"/>
      <c r="C257" s="176"/>
      <c r="D257" s="14" t="s">
        <v>213</v>
      </c>
      <c r="E257" s="4">
        <v>6620</v>
      </c>
      <c r="F257" s="4">
        <v>0</v>
      </c>
      <c r="G257" s="4">
        <v>28500</v>
      </c>
      <c r="H257" s="5"/>
      <c r="I257" s="5"/>
      <c r="M257">
        <f>SUM(M253:M256)</f>
        <v>0</v>
      </c>
    </row>
    <row r="258" spans="1:13" ht="25.5" customHeight="1">
      <c r="A258" s="171" t="s">
        <v>237</v>
      </c>
      <c r="B258" s="172"/>
      <c r="C258" s="173"/>
      <c r="D258" s="17" t="s">
        <v>240</v>
      </c>
      <c r="E258" s="3">
        <f t="shared" ref="E258:I258" si="218">SUM(E259)</f>
        <v>32306</v>
      </c>
      <c r="F258" s="3">
        <f t="shared" si="218"/>
        <v>0</v>
      </c>
      <c r="G258" s="3">
        <f t="shared" si="218"/>
        <v>0</v>
      </c>
      <c r="H258" s="3">
        <f t="shared" si="218"/>
        <v>0</v>
      </c>
      <c r="I258" s="3">
        <f t="shared" si="218"/>
        <v>0</v>
      </c>
    </row>
    <row r="259" spans="1:13" ht="26.4">
      <c r="A259" s="174">
        <v>42</v>
      </c>
      <c r="B259" s="175"/>
      <c r="C259" s="176"/>
      <c r="D259" s="14" t="s">
        <v>213</v>
      </c>
      <c r="E259" s="3">
        <v>32306</v>
      </c>
      <c r="F259" s="3">
        <v>0</v>
      </c>
      <c r="G259" s="3"/>
      <c r="H259" s="42"/>
      <c r="I259" s="42"/>
    </row>
    <row r="260" spans="1:13" ht="25.5" customHeight="1">
      <c r="A260" s="177" t="s">
        <v>160</v>
      </c>
      <c r="B260" s="178"/>
      <c r="C260" s="179"/>
      <c r="D260" s="34" t="s">
        <v>278</v>
      </c>
      <c r="E260" s="40">
        <f t="shared" ref="E260:I260" si="219">SUM(E261)</f>
        <v>201752</v>
      </c>
      <c r="F260" s="40">
        <f t="shared" si="219"/>
        <v>218100</v>
      </c>
      <c r="G260" s="40">
        <f t="shared" si="219"/>
        <v>181200</v>
      </c>
      <c r="H260" s="40">
        <f t="shared" si="219"/>
        <v>0</v>
      </c>
      <c r="I260" s="40">
        <f t="shared" si="219"/>
        <v>0</v>
      </c>
    </row>
    <row r="261" spans="1:13" ht="42.75" customHeight="1">
      <c r="A261" s="180" t="s">
        <v>129</v>
      </c>
      <c r="B261" s="181"/>
      <c r="C261" s="182"/>
      <c r="D261" s="35" t="s">
        <v>269</v>
      </c>
      <c r="E261" s="37">
        <f t="shared" ref="E261:H261" si="220">SUM(E262+E265)</f>
        <v>201752</v>
      </c>
      <c r="F261" s="37">
        <f t="shared" si="220"/>
        <v>218100</v>
      </c>
      <c r="G261" s="37">
        <f t="shared" si="220"/>
        <v>181200</v>
      </c>
      <c r="H261" s="37">
        <f t="shared" si="220"/>
        <v>0</v>
      </c>
      <c r="I261" s="37">
        <f t="shared" ref="I261" si="221">SUM(I262+I265)</f>
        <v>0</v>
      </c>
    </row>
    <row r="262" spans="1:13" ht="15.75" customHeight="1">
      <c r="A262" s="171" t="s">
        <v>123</v>
      </c>
      <c r="B262" s="172"/>
      <c r="C262" s="173"/>
      <c r="D262" s="17" t="s">
        <v>124</v>
      </c>
      <c r="E262" s="3">
        <f t="shared" ref="E262:I263" si="222">SUM(E263)</f>
        <v>93199</v>
      </c>
      <c r="F262" s="3">
        <f t="shared" si="222"/>
        <v>18100</v>
      </c>
      <c r="G262" s="3">
        <f t="shared" si="222"/>
        <v>181200</v>
      </c>
      <c r="H262" s="3">
        <f t="shared" si="222"/>
        <v>0</v>
      </c>
      <c r="I262" s="3">
        <f t="shared" si="222"/>
        <v>0</v>
      </c>
    </row>
    <row r="263" spans="1:13" ht="28.5" customHeight="1">
      <c r="A263" s="168">
        <v>4</v>
      </c>
      <c r="B263" s="169"/>
      <c r="C263" s="170"/>
      <c r="D263" s="14" t="s">
        <v>25</v>
      </c>
      <c r="E263" s="3">
        <f t="shared" si="222"/>
        <v>93199</v>
      </c>
      <c r="F263" s="3">
        <f t="shared" si="222"/>
        <v>18100</v>
      </c>
      <c r="G263" s="3">
        <f t="shared" si="222"/>
        <v>181200</v>
      </c>
      <c r="H263" s="3">
        <f t="shared" si="222"/>
        <v>0</v>
      </c>
      <c r="I263" s="3">
        <f t="shared" si="222"/>
        <v>0</v>
      </c>
    </row>
    <row r="264" spans="1:13" ht="26.4">
      <c r="A264" s="183">
        <v>42</v>
      </c>
      <c r="B264" s="184"/>
      <c r="C264" s="185"/>
      <c r="D264" s="14" t="s">
        <v>43</v>
      </c>
      <c r="E264" s="4">
        <v>93199</v>
      </c>
      <c r="F264" s="4">
        <v>18100</v>
      </c>
      <c r="G264" s="4">
        <v>181200</v>
      </c>
      <c r="H264" s="5"/>
      <c r="I264" s="5"/>
    </row>
    <row r="265" spans="1:13" ht="15" customHeight="1">
      <c r="A265" s="171" t="s">
        <v>127</v>
      </c>
      <c r="B265" s="172"/>
      <c r="C265" s="173"/>
      <c r="D265" s="17" t="s">
        <v>128</v>
      </c>
      <c r="E265" s="3">
        <v>108553</v>
      </c>
      <c r="F265" s="3">
        <f t="shared" ref="E265:I266" si="223">SUM(F266)</f>
        <v>200000</v>
      </c>
      <c r="G265" s="3">
        <f t="shared" si="223"/>
        <v>0</v>
      </c>
      <c r="H265" s="3">
        <f t="shared" si="223"/>
        <v>0</v>
      </c>
      <c r="I265" s="3">
        <f t="shared" si="223"/>
        <v>0</v>
      </c>
    </row>
    <row r="266" spans="1:13" ht="26.4">
      <c r="A266" s="168">
        <v>4</v>
      </c>
      <c r="B266" s="169"/>
      <c r="C266" s="170"/>
      <c r="D266" s="14" t="s">
        <v>25</v>
      </c>
      <c r="E266" s="3">
        <f t="shared" si="223"/>
        <v>108553</v>
      </c>
      <c r="F266" s="3">
        <f t="shared" si="223"/>
        <v>200000</v>
      </c>
      <c r="G266" s="3">
        <f t="shared" si="223"/>
        <v>0</v>
      </c>
      <c r="H266" s="3">
        <f t="shared" si="223"/>
        <v>0</v>
      </c>
      <c r="I266" s="3">
        <f t="shared" si="223"/>
        <v>0</v>
      </c>
    </row>
    <row r="267" spans="1:13" ht="26.4">
      <c r="A267" s="183">
        <v>42</v>
      </c>
      <c r="B267" s="184"/>
      <c r="C267" s="185"/>
      <c r="D267" s="14" t="s">
        <v>43</v>
      </c>
      <c r="E267" s="4">
        <v>108553</v>
      </c>
      <c r="F267" s="4">
        <v>200000</v>
      </c>
      <c r="G267" s="4">
        <v>0</v>
      </c>
      <c r="H267" s="5"/>
      <c r="I267" s="5"/>
    </row>
    <row r="268" spans="1:13" ht="25.5" customHeight="1">
      <c r="A268" s="177" t="s">
        <v>164</v>
      </c>
      <c r="B268" s="178"/>
      <c r="C268" s="179"/>
      <c r="D268" s="34" t="s">
        <v>234</v>
      </c>
      <c r="E268" s="40">
        <f t="shared" ref="E268:I268" si="224">SUM(E269)</f>
        <v>162859</v>
      </c>
      <c r="F268" s="40">
        <f t="shared" si="224"/>
        <v>0</v>
      </c>
      <c r="G268" s="40">
        <f t="shared" si="224"/>
        <v>263695</v>
      </c>
      <c r="H268" s="40">
        <f t="shared" si="224"/>
        <v>214100</v>
      </c>
      <c r="I268" s="40">
        <f t="shared" si="224"/>
        <v>20000</v>
      </c>
    </row>
    <row r="269" spans="1:13" ht="26.25" customHeight="1">
      <c r="A269" s="180" t="s">
        <v>129</v>
      </c>
      <c r="B269" s="181"/>
      <c r="C269" s="182"/>
      <c r="D269" s="35" t="s">
        <v>235</v>
      </c>
      <c r="E269" s="37">
        <f t="shared" ref="E269:G269" si="225">SUM(E270+E273+E276+E279)</f>
        <v>162859</v>
      </c>
      <c r="F269" s="37">
        <f t="shared" si="225"/>
        <v>0</v>
      </c>
      <c r="G269" s="37">
        <f t="shared" si="225"/>
        <v>263695</v>
      </c>
      <c r="H269" s="37">
        <f t="shared" ref="H269:I269" si="226">SUM(H270+H273+H276+H279)</f>
        <v>214100</v>
      </c>
      <c r="I269" s="37">
        <f t="shared" si="226"/>
        <v>20000</v>
      </c>
    </row>
    <row r="270" spans="1:13" ht="15.75" customHeight="1">
      <c r="A270" s="171" t="s">
        <v>214</v>
      </c>
      <c r="B270" s="172"/>
      <c r="C270" s="173"/>
      <c r="D270" s="17" t="s">
        <v>84</v>
      </c>
      <c r="E270" s="3">
        <f t="shared" ref="E270:I271" si="227">SUM(E271)</f>
        <v>30825</v>
      </c>
      <c r="F270" s="3">
        <f t="shared" si="227"/>
        <v>0</v>
      </c>
      <c r="G270" s="3">
        <f t="shared" si="227"/>
        <v>0</v>
      </c>
      <c r="H270" s="3">
        <f t="shared" si="227"/>
        <v>0</v>
      </c>
      <c r="I270" s="3">
        <f t="shared" si="227"/>
        <v>0</v>
      </c>
    </row>
    <row r="271" spans="1:13" ht="21" customHeight="1">
      <c r="A271" s="168">
        <v>4</v>
      </c>
      <c r="B271" s="169"/>
      <c r="C271" s="170"/>
      <c r="D271" s="14" t="s">
        <v>202</v>
      </c>
      <c r="E271" s="3">
        <f t="shared" si="227"/>
        <v>30825</v>
      </c>
      <c r="F271" s="3">
        <f t="shared" si="227"/>
        <v>0</v>
      </c>
      <c r="G271" s="3">
        <f t="shared" si="227"/>
        <v>0</v>
      </c>
      <c r="H271" s="3">
        <f t="shared" si="227"/>
        <v>0</v>
      </c>
      <c r="I271" s="3">
        <f t="shared" si="227"/>
        <v>0</v>
      </c>
    </row>
    <row r="272" spans="1:13" ht="29.25" customHeight="1">
      <c r="A272" s="174">
        <v>42</v>
      </c>
      <c r="B272" s="175"/>
      <c r="C272" s="176"/>
      <c r="D272" s="14" t="s">
        <v>233</v>
      </c>
      <c r="E272" s="3">
        <v>30825</v>
      </c>
      <c r="F272" s="3">
        <v>0</v>
      </c>
      <c r="G272" s="3"/>
      <c r="H272" s="3"/>
      <c r="I272" s="3"/>
    </row>
    <row r="273" spans="1:9" ht="15" customHeight="1">
      <c r="A273" s="171" t="s">
        <v>127</v>
      </c>
      <c r="B273" s="172"/>
      <c r="C273" s="173"/>
      <c r="D273" s="17" t="s">
        <v>128</v>
      </c>
      <c r="E273" s="3">
        <f t="shared" ref="E273:I277" si="228">SUM(E274)</f>
        <v>0</v>
      </c>
      <c r="F273" s="3">
        <v>0</v>
      </c>
      <c r="G273" s="3">
        <f t="shared" si="228"/>
        <v>219000</v>
      </c>
      <c r="H273" s="3">
        <f t="shared" si="228"/>
        <v>214100</v>
      </c>
      <c r="I273" s="3">
        <f t="shared" si="228"/>
        <v>20000</v>
      </c>
    </row>
    <row r="274" spans="1:9">
      <c r="A274" s="168">
        <v>4</v>
      </c>
      <c r="B274" s="169"/>
      <c r="C274" s="170"/>
      <c r="D274" s="14" t="s">
        <v>202</v>
      </c>
      <c r="E274" s="3">
        <f>F272</f>
        <v>0</v>
      </c>
      <c r="F274" s="3">
        <v>0</v>
      </c>
      <c r="G274" s="3">
        <f t="shared" si="228"/>
        <v>219000</v>
      </c>
      <c r="H274" s="3">
        <f t="shared" si="228"/>
        <v>214100</v>
      </c>
      <c r="I274" s="3">
        <f t="shared" si="228"/>
        <v>20000</v>
      </c>
    </row>
    <row r="275" spans="1:9" ht="26.4">
      <c r="A275" s="174">
        <v>42</v>
      </c>
      <c r="B275" s="175"/>
      <c r="C275" s="176"/>
      <c r="D275" s="14" t="s">
        <v>233</v>
      </c>
      <c r="E275" s="4">
        <v>0</v>
      </c>
      <c r="F275" s="4">
        <v>0</v>
      </c>
      <c r="G275" s="4">
        <v>219000</v>
      </c>
      <c r="H275" s="5">
        <v>214100</v>
      </c>
      <c r="I275" s="5">
        <v>20000</v>
      </c>
    </row>
    <row r="276" spans="1:9" ht="15" customHeight="1">
      <c r="A276" s="171" t="s">
        <v>284</v>
      </c>
      <c r="B276" s="172"/>
      <c r="C276" s="173"/>
      <c r="D276" s="17" t="s">
        <v>55</v>
      </c>
      <c r="E276" s="3">
        <f t="shared" si="228"/>
        <v>116559</v>
      </c>
      <c r="F276" s="3">
        <f t="shared" si="228"/>
        <v>0</v>
      </c>
      <c r="G276" s="3">
        <f t="shared" si="228"/>
        <v>44695</v>
      </c>
      <c r="H276" s="3">
        <f t="shared" si="228"/>
        <v>0</v>
      </c>
      <c r="I276" s="3">
        <f t="shared" si="228"/>
        <v>0</v>
      </c>
    </row>
    <row r="277" spans="1:9">
      <c r="A277" s="168">
        <v>4</v>
      </c>
      <c r="B277" s="169"/>
      <c r="C277" s="170"/>
      <c r="D277" s="14" t="s">
        <v>202</v>
      </c>
      <c r="E277" s="3">
        <f t="shared" si="228"/>
        <v>116559</v>
      </c>
      <c r="F277" s="3">
        <v>0</v>
      </c>
      <c r="G277" s="3">
        <f t="shared" si="228"/>
        <v>44695</v>
      </c>
      <c r="H277" s="3">
        <f t="shared" si="228"/>
        <v>0</v>
      </c>
      <c r="I277" s="3">
        <f t="shared" si="228"/>
        <v>0</v>
      </c>
    </row>
    <row r="278" spans="1:9" ht="26.4">
      <c r="A278" s="174">
        <v>42</v>
      </c>
      <c r="B278" s="175"/>
      <c r="C278" s="176"/>
      <c r="D278" s="14" t="s">
        <v>233</v>
      </c>
      <c r="E278" s="4">
        <v>116559</v>
      </c>
      <c r="F278" s="4">
        <v>0</v>
      </c>
      <c r="G278" s="4">
        <v>44695</v>
      </c>
      <c r="H278" s="5"/>
      <c r="I278" s="5"/>
    </row>
    <row r="279" spans="1:9" ht="22.5" customHeight="1">
      <c r="A279" s="171" t="s">
        <v>237</v>
      </c>
      <c r="B279" s="172"/>
      <c r="C279" s="173"/>
      <c r="D279" s="17" t="s">
        <v>240</v>
      </c>
      <c r="E279" s="3">
        <f t="shared" ref="E279:I280" si="229">SUM(E280)</f>
        <v>15475</v>
      </c>
      <c r="F279" s="3">
        <f t="shared" si="229"/>
        <v>0</v>
      </c>
      <c r="G279" s="3">
        <f t="shared" si="229"/>
        <v>0</v>
      </c>
      <c r="H279" s="3">
        <f t="shared" si="229"/>
        <v>0</v>
      </c>
      <c r="I279" s="3">
        <f t="shared" si="229"/>
        <v>0</v>
      </c>
    </row>
    <row r="280" spans="1:9">
      <c r="A280" s="168">
        <v>4</v>
      </c>
      <c r="B280" s="169"/>
      <c r="C280" s="170"/>
      <c r="D280" s="14" t="s">
        <v>202</v>
      </c>
      <c r="E280" s="3">
        <f t="shared" si="229"/>
        <v>15475</v>
      </c>
      <c r="F280" s="3">
        <f t="shared" si="229"/>
        <v>0</v>
      </c>
      <c r="G280" s="3">
        <f t="shared" si="229"/>
        <v>0</v>
      </c>
      <c r="H280" s="3">
        <f t="shared" si="229"/>
        <v>0</v>
      </c>
      <c r="I280" s="3">
        <f t="shared" si="229"/>
        <v>0</v>
      </c>
    </row>
    <row r="281" spans="1:9" ht="26.4">
      <c r="A281" s="174">
        <v>42</v>
      </c>
      <c r="B281" s="175"/>
      <c r="C281" s="176"/>
      <c r="D281" s="14" t="s">
        <v>233</v>
      </c>
      <c r="E281" s="4">
        <v>15475</v>
      </c>
      <c r="F281" s="4">
        <v>0</v>
      </c>
      <c r="G281" s="4"/>
      <c r="H281" s="5"/>
      <c r="I281" s="5"/>
    </row>
    <row r="282" spans="1:9" ht="26.4">
      <c r="A282" s="186" t="s">
        <v>241</v>
      </c>
      <c r="B282" s="187"/>
      <c r="C282" s="188"/>
      <c r="D282" s="33" t="s">
        <v>242</v>
      </c>
      <c r="E282" s="39">
        <f t="shared" ref="E282:I286" si="230">SUM(E283)</f>
        <v>20638</v>
      </c>
      <c r="F282" s="39">
        <f t="shared" si="230"/>
        <v>2400</v>
      </c>
      <c r="G282" s="39">
        <f t="shared" si="230"/>
        <v>28500</v>
      </c>
      <c r="H282" s="39">
        <f t="shared" si="230"/>
        <v>30000</v>
      </c>
      <c r="I282" s="39">
        <f t="shared" si="230"/>
        <v>30000</v>
      </c>
    </row>
    <row r="283" spans="1:9" ht="42" customHeight="1">
      <c r="A283" s="177" t="s">
        <v>121</v>
      </c>
      <c r="B283" s="178"/>
      <c r="C283" s="179"/>
      <c r="D283" s="34" t="s">
        <v>243</v>
      </c>
      <c r="E283" s="40">
        <f t="shared" si="230"/>
        <v>20638</v>
      </c>
      <c r="F283" s="40">
        <f t="shared" si="230"/>
        <v>2400</v>
      </c>
      <c r="G283" s="40">
        <f t="shared" si="230"/>
        <v>28500</v>
      </c>
      <c r="H283" s="40">
        <f t="shared" si="230"/>
        <v>30000</v>
      </c>
      <c r="I283" s="40">
        <f t="shared" si="230"/>
        <v>30000</v>
      </c>
    </row>
    <row r="284" spans="1:9" ht="25.5" customHeight="1">
      <c r="A284" s="180" t="s">
        <v>129</v>
      </c>
      <c r="B284" s="181"/>
      <c r="C284" s="182"/>
      <c r="D284" s="35" t="s">
        <v>285</v>
      </c>
      <c r="E284" s="37">
        <f t="shared" si="230"/>
        <v>20638</v>
      </c>
      <c r="F284" s="37">
        <f t="shared" si="230"/>
        <v>2400</v>
      </c>
      <c r="G284" s="37">
        <f t="shared" si="230"/>
        <v>28500</v>
      </c>
      <c r="H284" s="37">
        <f t="shared" si="230"/>
        <v>30000</v>
      </c>
      <c r="I284" s="37">
        <f t="shared" si="230"/>
        <v>30000</v>
      </c>
    </row>
    <row r="285" spans="1:9" ht="25.5" customHeight="1">
      <c r="A285" s="171" t="s">
        <v>127</v>
      </c>
      <c r="B285" s="172"/>
      <c r="C285" s="173"/>
      <c r="D285" s="17" t="s">
        <v>128</v>
      </c>
      <c r="E285" s="3">
        <f t="shared" si="230"/>
        <v>20638</v>
      </c>
      <c r="F285" s="3">
        <f t="shared" si="230"/>
        <v>2400</v>
      </c>
      <c r="G285" s="3">
        <f t="shared" si="230"/>
        <v>28500</v>
      </c>
      <c r="H285" s="3">
        <f t="shared" si="230"/>
        <v>30000</v>
      </c>
      <c r="I285" s="3">
        <f t="shared" si="230"/>
        <v>30000</v>
      </c>
    </row>
    <row r="286" spans="1:9">
      <c r="A286" s="168">
        <v>4</v>
      </c>
      <c r="B286" s="169"/>
      <c r="C286" s="170"/>
      <c r="D286" s="14" t="s">
        <v>202</v>
      </c>
      <c r="E286" s="3">
        <f t="shared" si="230"/>
        <v>20638</v>
      </c>
      <c r="F286" s="3">
        <f t="shared" si="230"/>
        <v>2400</v>
      </c>
      <c r="G286" s="3">
        <f t="shared" si="230"/>
        <v>28500</v>
      </c>
      <c r="H286" s="3">
        <f t="shared" si="230"/>
        <v>30000</v>
      </c>
      <c r="I286" s="3">
        <f t="shared" si="230"/>
        <v>30000</v>
      </c>
    </row>
    <row r="287" spans="1:9" ht="26.4">
      <c r="A287" s="174">
        <v>42</v>
      </c>
      <c r="B287" s="175"/>
      <c r="C287" s="176"/>
      <c r="D287" s="14" t="s">
        <v>213</v>
      </c>
      <c r="E287" s="4">
        <v>20638</v>
      </c>
      <c r="F287" s="4">
        <v>2400</v>
      </c>
      <c r="G287" s="4">
        <v>28500</v>
      </c>
      <c r="H287" s="5">
        <v>30000</v>
      </c>
      <c r="I287" s="5">
        <v>30000</v>
      </c>
    </row>
    <row r="288" spans="1:9" ht="15" customHeight="1">
      <c r="A288" s="196" t="s">
        <v>245</v>
      </c>
      <c r="B288" s="197"/>
      <c r="C288" s="198"/>
      <c r="D288" s="32" t="s">
        <v>246</v>
      </c>
      <c r="E288" s="41">
        <f t="shared" ref="E288:I288" si="231">SUM(E289)</f>
        <v>33028</v>
      </c>
      <c r="F288" s="41">
        <f t="shared" si="231"/>
        <v>30000</v>
      </c>
      <c r="G288" s="41">
        <f t="shared" si="231"/>
        <v>35000</v>
      </c>
      <c r="H288" s="41">
        <f t="shared" si="231"/>
        <v>36200</v>
      </c>
      <c r="I288" s="41">
        <f t="shared" si="231"/>
        <v>36200</v>
      </c>
    </row>
    <row r="289" spans="1:9" ht="15" customHeight="1">
      <c r="A289" s="186" t="s">
        <v>247</v>
      </c>
      <c r="B289" s="187"/>
      <c r="C289" s="188"/>
      <c r="D289" s="33" t="s">
        <v>248</v>
      </c>
      <c r="E289" s="39">
        <f t="shared" ref="E289:I292" si="232">SUM(E290)</f>
        <v>33028</v>
      </c>
      <c r="F289" s="39">
        <f t="shared" si="232"/>
        <v>30000</v>
      </c>
      <c r="G289" s="39">
        <f t="shared" si="232"/>
        <v>35000</v>
      </c>
      <c r="H289" s="39">
        <f t="shared" si="232"/>
        <v>36200</v>
      </c>
      <c r="I289" s="39">
        <f t="shared" si="232"/>
        <v>36200</v>
      </c>
    </row>
    <row r="290" spans="1:9" ht="39.75" customHeight="1">
      <c r="A290" s="177" t="s">
        <v>121</v>
      </c>
      <c r="B290" s="178"/>
      <c r="C290" s="179"/>
      <c r="D290" s="34" t="s">
        <v>249</v>
      </c>
      <c r="E290" s="40">
        <f t="shared" si="232"/>
        <v>33028</v>
      </c>
      <c r="F290" s="40">
        <f t="shared" si="232"/>
        <v>30000</v>
      </c>
      <c r="G290" s="40">
        <f t="shared" si="232"/>
        <v>35000</v>
      </c>
      <c r="H290" s="40">
        <f t="shared" si="232"/>
        <v>36200</v>
      </c>
      <c r="I290" s="40">
        <f t="shared" si="232"/>
        <v>36200</v>
      </c>
    </row>
    <row r="291" spans="1:9" ht="15" customHeight="1">
      <c r="A291" s="180" t="s">
        <v>122</v>
      </c>
      <c r="B291" s="181"/>
      <c r="C291" s="182"/>
      <c r="D291" s="35" t="s">
        <v>133</v>
      </c>
      <c r="E291" s="37">
        <f t="shared" si="232"/>
        <v>33028</v>
      </c>
      <c r="F291" s="37">
        <f t="shared" si="232"/>
        <v>30000</v>
      </c>
      <c r="G291" s="37">
        <f t="shared" si="232"/>
        <v>35000</v>
      </c>
      <c r="H291" s="37">
        <f t="shared" si="232"/>
        <v>36200</v>
      </c>
      <c r="I291" s="37">
        <f t="shared" si="232"/>
        <v>36200</v>
      </c>
    </row>
    <row r="292" spans="1:9" ht="15" customHeight="1">
      <c r="A292" s="171" t="s">
        <v>123</v>
      </c>
      <c r="B292" s="172"/>
      <c r="C292" s="173"/>
      <c r="D292" s="17" t="s">
        <v>124</v>
      </c>
      <c r="E292" s="3">
        <f t="shared" si="232"/>
        <v>33028</v>
      </c>
      <c r="F292" s="3">
        <f t="shared" si="232"/>
        <v>30000</v>
      </c>
      <c r="G292" s="3">
        <f t="shared" si="232"/>
        <v>35000</v>
      </c>
      <c r="H292" s="3">
        <f t="shared" si="232"/>
        <v>36200</v>
      </c>
      <c r="I292" s="3">
        <f t="shared" si="232"/>
        <v>36200</v>
      </c>
    </row>
    <row r="293" spans="1:9">
      <c r="A293" s="168">
        <v>3</v>
      </c>
      <c r="B293" s="169"/>
      <c r="C293" s="170"/>
      <c r="D293" s="14" t="s">
        <v>23</v>
      </c>
      <c r="E293" s="3">
        <f t="shared" ref="E293:H293" si="233">SUM(E294:E295)</f>
        <v>33028</v>
      </c>
      <c r="F293" s="3">
        <f t="shared" si="233"/>
        <v>30000</v>
      </c>
      <c r="G293" s="3">
        <f t="shared" si="233"/>
        <v>35000</v>
      </c>
      <c r="H293" s="3">
        <f t="shared" si="233"/>
        <v>36200</v>
      </c>
      <c r="I293" s="3">
        <f t="shared" ref="I293" si="234">SUM(I294:I295)</f>
        <v>36200</v>
      </c>
    </row>
    <row r="294" spans="1:9">
      <c r="A294" s="174">
        <v>31</v>
      </c>
      <c r="B294" s="175"/>
      <c r="C294" s="176"/>
      <c r="D294" s="14" t="s">
        <v>24</v>
      </c>
      <c r="E294" s="4">
        <v>25563</v>
      </c>
      <c r="F294" s="4">
        <v>22000</v>
      </c>
      <c r="G294" s="4">
        <v>26000</v>
      </c>
      <c r="H294" s="4">
        <v>27000</v>
      </c>
      <c r="I294" s="4">
        <v>27000</v>
      </c>
    </row>
    <row r="295" spans="1:9">
      <c r="A295" s="174">
        <v>32</v>
      </c>
      <c r="B295" s="175"/>
      <c r="C295" s="176"/>
      <c r="D295" s="14" t="s">
        <v>34</v>
      </c>
      <c r="E295" s="4">
        <v>7465</v>
      </c>
      <c r="F295" s="4">
        <v>8000</v>
      </c>
      <c r="G295" s="4">
        <v>9000</v>
      </c>
      <c r="H295" s="5">
        <v>9200</v>
      </c>
      <c r="I295" s="5">
        <v>9200</v>
      </c>
    </row>
    <row r="296" spans="1:9" ht="15" customHeight="1">
      <c r="A296" s="196" t="s">
        <v>250</v>
      </c>
      <c r="B296" s="197"/>
      <c r="C296" s="198"/>
      <c r="D296" s="32" t="s">
        <v>270</v>
      </c>
      <c r="E296" s="41">
        <f t="shared" ref="E296:I296" si="235">SUM(E297)</f>
        <v>30334</v>
      </c>
      <c r="F296" s="41">
        <f t="shared" si="235"/>
        <v>49240</v>
      </c>
      <c r="G296" s="41">
        <f t="shared" si="235"/>
        <v>50890</v>
      </c>
      <c r="H296" s="41">
        <f t="shared" si="235"/>
        <v>38120</v>
      </c>
      <c r="I296" s="41">
        <f t="shared" si="235"/>
        <v>38120</v>
      </c>
    </row>
    <row r="297" spans="1:9" ht="23.25" customHeight="1">
      <c r="A297" s="186" t="s">
        <v>259</v>
      </c>
      <c r="B297" s="187"/>
      <c r="C297" s="188"/>
      <c r="D297" s="33" t="s">
        <v>251</v>
      </c>
      <c r="E297" s="39">
        <f t="shared" ref="E297:H297" si="236">SUM(E298+E316+E321+E326+E338+E343)</f>
        <v>30334</v>
      </c>
      <c r="F297" s="39">
        <f t="shared" si="236"/>
        <v>49240</v>
      </c>
      <c r="G297" s="39">
        <f t="shared" si="236"/>
        <v>50890</v>
      </c>
      <c r="H297" s="39">
        <f t="shared" si="236"/>
        <v>38120</v>
      </c>
      <c r="I297" s="39">
        <f t="shared" ref="I297" si="237">SUM(I298+I316+I321+I326+I338+I343)</f>
        <v>38120</v>
      </c>
    </row>
    <row r="298" spans="1:9" ht="26.4">
      <c r="A298" s="177" t="s">
        <v>121</v>
      </c>
      <c r="B298" s="178"/>
      <c r="C298" s="179"/>
      <c r="D298" s="34" t="s">
        <v>252</v>
      </c>
      <c r="E298" s="40">
        <f t="shared" ref="E298:H298" si="238">SUM(E299+E303+E307+E311)</f>
        <v>17062</v>
      </c>
      <c r="F298" s="40">
        <f t="shared" si="238"/>
        <v>16374</v>
      </c>
      <c r="G298" s="40">
        <f t="shared" si="238"/>
        <v>22300</v>
      </c>
      <c r="H298" s="40">
        <f t="shared" si="238"/>
        <v>18900</v>
      </c>
      <c r="I298" s="40">
        <f t="shared" ref="I298" si="239">SUM(I299+I303+I307+I311)</f>
        <v>18900</v>
      </c>
    </row>
    <row r="299" spans="1:9" ht="15" customHeight="1">
      <c r="A299" s="180" t="s">
        <v>122</v>
      </c>
      <c r="B299" s="181"/>
      <c r="C299" s="182"/>
      <c r="D299" s="35" t="s">
        <v>253</v>
      </c>
      <c r="E299" s="37">
        <f t="shared" ref="E299:I301" si="240">SUM(E300)</f>
        <v>8242</v>
      </c>
      <c r="F299" s="37">
        <f t="shared" si="240"/>
        <v>8300</v>
      </c>
      <c r="G299" s="37">
        <f t="shared" si="240"/>
        <v>8300</v>
      </c>
      <c r="H299" s="37">
        <f t="shared" si="240"/>
        <v>8500</v>
      </c>
      <c r="I299" s="37">
        <f t="shared" si="240"/>
        <v>8500</v>
      </c>
    </row>
    <row r="300" spans="1:9" ht="15" customHeight="1">
      <c r="A300" s="171" t="s">
        <v>123</v>
      </c>
      <c r="B300" s="172"/>
      <c r="C300" s="173"/>
      <c r="D300" s="17" t="s">
        <v>124</v>
      </c>
      <c r="E300" s="3">
        <f t="shared" si="240"/>
        <v>8242</v>
      </c>
      <c r="F300" s="3">
        <f t="shared" si="240"/>
        <v>8300</v>
      </c>
      <c r="G300" s="3">
        <f t="shared" si="240"/>
        <v>8300</v>
      </c>
      <c r="H300" s="3">
        <f t="shared" si="240"/>
        <v>8500</v>
      </c>
      <c r="I300" s="3">
        <f t="shared" si="240"/>
        <v>8500</v>
      </c>
    </row>
    <row r="301" spans="1:9">
      <c r="A301" s="168">
        <v>3</v>
      </c>
      <c r="B301" s="169"/>
      <c r="C301" s="170"/>
      <c r="D301" s="14" t="s">
        <v>23</v>
      </c>
      <c r="E301" s="3">
        <f t="shared" si="240"/>
        <v>8242</v>
      </c>
      <c r="F301" s="3">
        <f t="shared" si="240"/>
        <v>8300</v>
      </c>
      <c r="G301" s="3">
        <f t="shared" si="240"/>
        <v>8300</v>
      </c>
      <c r="H301" s="3">
        <f t="shared" si="240"/>
        <v>8500</v>
      </c>
      <c r="I301" s="3">
        <f t="shared" si="240"/>
        <v>8500</v>
      </c>
    </row>
    <row r="302" spans="1:9" ht="26.4">
      <c r="A302" s="174">
        <v>32</v>
      </c>
      <c r="B302" s="175"/>
      <c r="C302" s="176"/>
      <c r="D302" s="14" t="s">
        <v>254</v>
      </c>
      <c r="E302" s="4">
        <v>8242</v>
      </c>
      <c r="F302" s="4">
        <v>8300</v>
      </c>
      <c r="G302" s="4">
        <v>8300</v>
      </c>
      <c r="H302" s="5">
        <v>8500</v>
      </c>
      <c r="I302" s="5">
        <v>8500</v>
      </c>
    </row>
    <row r="303" spans="1:9" ht="15" customHeight="1">
      <c r="A303" s="180" t="s">
        <v>141</v>
      </c>
      <c r="B303" s="181"/>
      <c r="C303" s="182"/>
      <c r="D303" s="35" t="s">
        <v>255</v>
      </c>
      <c r="E303" s="37">
        <f t="shared" ref="E303:I305" si="241">SUM(E304)</f>
        <v>2654</v>
      </c>
      <c r="F303" s="37">
        <f t="shared" si="241"/>
        <v>2700</v>
      </c>
      <c r="G303" s="37">
        <f t="shared" si="241"/>
        <v>2700</v>
      </c>
      <c r="H303" s="37">
        <f t="shared" si="241"/>
        <v>2700</v>
      </c>
      <c r="I303" s="37">
        <f t="shared" si="241"/>
        <v>2700</v>
      </c>
    </row>
    <row r="304" spans="1:9" ht="15" customHeight="1">
      <c r="A304" s="171" t="s">
        <v>123</v>
      </c>
      <c r="B304" s="172"/>
      <c r="C304" s="173"/>
      <c r="D304" s="17" t="s">
        <v>124</v>
      </c>
      <c r="E304" s="3">
        <f t="shared" si="241"/>
        <v>2654</v>
      </c>
      <c r="F304" s="3">
        <f t="shared" si="241"/>
        <v>2700</v>
      </c>
      <c r="G304" s="3">
        <f t="shared" si="241"/>
        <v>2700</v>
      </c>
      <c r="H304" s="3">
        <f t="shared" si="241"/>
        <v>2700</v>
      </c>
      <c r="I304" s="3">
        <f t="shared" si="241"/>
        <v>2700</v>
      </c>
    </row>
    <row r="305" spans="1:9">
      <c r="A305" s="168">
        <v>3</v>
      </c>
      <c r="B305" s="169"/>
      <c r="C305" s="170"/>
      <c r="D305" s="14" t="s">
        <v>23</v>
      </c>
      <c r="E305" s="3">
        <f t="shared" si="241"/>
        <v>2654</v>
      </c>
      <c r="F305" s="3">
        <f t="shared" si="241"/>
        <v>2700</v>
      </c>
      <c r="G305" s="3">
        <f t="shared" si="241"/>
        <v>2700</v>
      </c>
      <c r="H305" s="3">
        <f t="shared" si="241"/>
        <v>2700</v>
      </c>
      <c r="I305" s="3">
        <f t="shared" si="241"/>
        <v>2700</v>
      </c>
    </row>
    <row r="306" spans="1:9">
      <c r="A306" s="174">
        <v>38</v>
      </c>
      <c r="B306" s="175"/>
      <c r="C306" s="176"/>
      <c r="D306" s="14" t="s">
        <v>34</v>
      </c>
      <c r="E306" s="4">
        <v>2654</v>
      </c>
      <c r="F306" s="4">
        <v>2700</v>
      </c>
      <c r="G306" s="4">
        <v>2700</v>
      </c>
      <c r="H306" s="5">
        <v>2700</v>
      </c>
      <c r="I306" s="5">
        <v>2700</v>
      </c>
    </row>
    <row r="307" spans="1:9" ht="15" customHeight="1">
      <c r="A307" s="180" t="s">
        <v>144</v>
      </c>
      <c r="B307" s="181"/>
      <c r="C307" s="182"/>
      <c r="D307" s="35" t="s">
        <v>256</v>
      </c>
      <c r="E307" s="37">
        <f t="shared" ref="E307:I309" si="242">SUM(E308)</f>
        <v>2981</v>
      </c>
      <c r="F307" s="37">
        <f t="shared" si="242"/>
        <v>4000</v>
      </c>
      <c r="G307" s="37">
        <f t="shared" si="242"/>
        <v>5300</v>
      </c>
      <c r="H307" s="37">
        <f t="shared" si="242"/>
        <v>4500</v>
      </c>
      <c r="I307" s="37">
        <f t="shared" si="242"/>
        <v>4500</v>
      </c>
    </row>
    <row r="308" spans="1:9" ht="15" customHeight="1">
      <c r="A308" s="171" t="s">
        <v>123</v>
      </c>
      <c r="B308" s="172"/>
      <c r="C308" s="173"/>
      <c r="D308" s="17" t="s">
        <v>124</v>
      </c>
      <c r="E308" s="3">
        <f t="shared" si="242"/>
        <v>2981</v>
      </c>
      <c r="F308" s="3">
        <f t="shared" si="242"/>
        <v>4000</v>
      </c>
      <c r="G308" s="3">
        <f t="shared" si="242"/>
        <v>5300</v>
      </c>
      <c r="H308" s="3">
        <f t="shared" si="242"/>
        <v>4500</v>
      </c>
      <c r="I308" s="3">
        <f t="shared" si="242"/>
        <v>4500</v>
      </c>
    </row>
    <row r="309" spans="1:9">
      <c r="A309" s="168">
        <v>3</v>
      </c>
      <c r="B309" s="169"/>
      <c r="C309" s="170"/>
      <c r="D309" s="14" t="s">
        <v>23</v>
      </c>
      <c r="E309" s="3">
        <f t="shared" si="242"/>
        <v>2981</v>
      </c>
      <c r="F309" s="3">
        <f t="shared" si="242"/>
        <v>4000</v>
      </c>
      <c r="G309" s="3">
        <f t="shared" si="242"/>
        <v>5300</v>
      </c>
      <c r="H309" s="3">
        <f t="shared" si="242"/>
        <v>4500</v>
      </c>
      <c r="I309" s="3">
        <f t="shared" si="242"/>
        <v>4500</v>
      </c>
    </row>
    <row r="310" spans="1:9">
      <c r="A310" s="174">
        <v>32</v>
      </c>
      <c r="B310" s="175"/>
      <c r="C310" s="176"/>
      <c r="D310" s="14" t="s">
        <v>34</v>
      </c>
      <c r="E310" s="4">
        <v>2981</v>
      </c>
      <c r="F310" s="4">
        <v>4000</v>
      </c>
      <c r="G310" s="4">
        <v>5300</v>
      </c>
      <c r="H310" s="5">
        <v>4500</v>
      </c>
      <c r="I310" s="5">
        <v>4500</v>
      </c>
    </row>
    <row r="311" spans="1:9" ht="15" customHeight="1">
      <c r="A311" s="180" t="s">
        <v>220</v>
      </c>
      <c r="B311" s="181"/>
      <c r="C311" s="182"/>
      <c r="D311" s="35" t="s">
        <v>257</v>
      </c>
      <c r="E311" s="37">
        <f t="shared" ref="E311:I312" si="243">SUM(E312)</f>
        <v>3185</v>
      </c>
      <c r="F311" s="37">
        <f t="shared" si="243"/>
        <v>1374</v>
      </c>
      <c r="G311" s="37">
        <f t="shared" si="243"/>
        <v>6000</v>
      </c>
      <c r="H311" s="37">
        <f t="shared" si="243"/>
        <v>3200</v>
      </c>
      <c r="I311" s="37">
        <f t="shared" si="243"/>
        <v>3200</v>
      </c>
    </row>
    <row r="312" spans="1:9" ht="15" customHeight="1">
      <c r="A312" s="171" t="s">
        <v>123</v>
      </c>
      <c r="B312" s="172"/>
      <c r="C312" s="173"/>
      <c r="D312" s="17" t="s">
        <v>124</v>
      </c>
      <c r="E312" s="3">
        <f t="shared" si="243"/>
        <v>3185</v>
      </c>
      <c r="F312" s="3">
        <f t="shared" si="243"/>
        <v>1374</v>
      </c>
      <c r="G312" s="3">
        <f t="shared" si="243"/>
        <v>6000</v>
      </c>
      <c r="H312" s="3">
        <f t="shared" si="243"/>
        <v>3200</v>
      </c>
      <c r="I312" s="3">
        <f t="shared" si="243"/>
        <v>3200</v>
      </c>
    </row>
    <row r="313" spans="1:9">
      <c r="A313" s="168">
        <v>3</v>
      </c>
      <c r="B313" s="169"/>
      <c r="C313" s="170"/>
      <c r="D313" s="14" t="s">
        <v>23</v>
      </c>
      <c r="E313" s="3">
        <v>3185</v>
      </c>
      <c r="F313" s="3">
        <v>1374</v>
      </c>
      <c r="G313" s="3">
        <f t="shared" ref="G313:H313" si="244">SUM(G314:G315)</f>
        <v>6000</v>
      </c>
      <c r="H313" s="3">
        <f t="shared" si="244"/>
        <v>3200</v>
      </c>
      <c r="I313" s="3">
        <f t="shared" ref="I313" si="245">SUM(I314:I315)</f>
        <v>3200</v>
      </c>
    </row>
    <row r="314" spans="1:9">
      <c r="A314" s="174">
        <v>32</v>
      </c>
      <c r="B314" s="175"/>
      <c r="C314" s="176"/>
      <c r="D314" s="14" t="s">
        <v>34</v>
      </c>
      <c r="E314" s="4">
        <v>0</v>
      </c>
      <c r="F314" s="4">
        <v>1374</v>
      </c>
      <c r="G314" s="4">
        <v>4000</v>
      </c>
      <c r="H314" s="5">
        <v>1200</v>
      </c>
      <c r="I314" s="5">
        <v>1200</v>
      </c>
    </row>
    <row r="315" spans="1:9" ht="24" customHeight="1">
      <c r="A315" s="174">
        <v>38</v>
      </c>
      <c r="B315" s="175"/>
      <c r="C315" s="176"/>
      <c r="D315" s="14" t="s">
        <v>258</v>
      </c>
      <c r="E315" s="4">
        <v>0</v>
      </c>
      <c r="F315" s="4">
        <v>2000</v>
      </c>
      <c r="G315" s="4">
        <v>2000</v>
      </c>
      <c r="H315" s="4">
        <v>2000</v>
      </c>
      <c r="I315" s="4">
        <v>2000</v>
      </c>
    </row>
    <row r="316" spans="1:9" ht="24" customHeight="1">
      <c r="A316" s="177" t="s">
        <v>139</v>
      </c>
      <c r="B316" s="178"/>
      <c r="C316" s="179"/>
      <c r="D316" s="34" t="s">
        <v>260</v>
      </c>
      <c r="E316" s="40">
        <f t="shared" ref="E316:I319" si="246">SUM(E317)</f>
        <v>5309</v>
      </c>
      <c r="F316" s="40">
        <f t="shared" si="246"/>
        <v>5500</v>
      </c>
      <c r="G316" s="40">
        <f t="shared" si="246"/>
        <v>2500</v>
      </c>
      <c r="H316" s="40">
        <f t="shared" si="246"/>
        <v>5000</v>
      </c>
      <c r="I316" s="40">
        <f t="shared" si="246"/>
        <v>5000</v>
      </c>
    </row>
    <row r="317" spans="1:9" ht="24" customHeight="1">
      <c r="A317" s="180" t="s">
        <v>122</v>
      </c>
      <c r="B317" s="181"/>
      <c r="C317" s="182"/>
      <c r="D317" s="35" t="s">
        <v>261</v>
      </c>
      <c r="E317" s="37">
        <f t="shared" si="246"/>
        <v>5309</v>
      </c>
      <c r="F317" s="37">
        <f t="shared" si="246"/>
        <v>5500</v>
      </c>
      <c r="G317" s="37">
        <f t="shared" si="246"/>
        <v>2500</v>
      </c>
      <c r="H317" s="37">
        <f t="shared" si="246"/>
        <v>5000</v>
      </c>
      <c r="I317" s="37">
        <f t="shared" si="246"/>
        <v>5000</v>
      </c>
    </row>
    <row r="318" spans="1:9" ht="15" customHeight="1">
      <c r="A318" s="171" t="s">
        <v>123</v>
      </c>
      <c r="B318" s="172"/>
      <c r="C318" s="173"/>
      <c r="D318" s="17" t="s">
        <v>124</v>
      </c>
      <c r="E318" s="3">
        <f t="shared" si="246"/>
        <v>5309</v>
      </c>
      <c r="F318" s="3">
        <f t="shared" si="246"/>
        <v>5500</v>
      </c>
      <c r="G318" s="3">
        <f t="shared" si="246"/>
        <v>2500</v>
      </c>
      <c r="H318" s="3">
        <f t="shared" si="246"/>
        <v>5000</v>
      </c>
      <c r="I318" s="3">
        <f t="shared" si="246"/>
        <v>5000</v>
      </c>
    </row>
    <row r="319" spans="1:9" ht="15" customHeight="1">
      <c r="A319" s="168">
        <v>3</v>
      </c>
      <c r="B319" s="169"/>
      <c r="C319" s="170"/>
      <c r="D319" s="14" t="s">
        <v>23</v>
      </c>
      <c r="E319" s="3">
        <f t="shared" si="246"/>
        <v>5309</v>
      </c>
      <c r="F319" s="3">
        <f t="shared" si="246"/>
        <v>5500</v>
      </c>
      <c r="G319" s="3">
        <f t="shared" si="246"/>
        <v>2500</v>
      </c>
      <c r="H319" s="3">
        <f t="shared" si="246"/>
        <v>5000</v>
      </c>
      <c r="I319" s="3">
        <f t="shared" si="246"/>
        <v>5000</v>
      </c>
    </row>
    <row r="320" spans="1:9" ht="24" customHeight="1">
      <c r="A320" s="174">
        <v>38</v>
      </c>
      <c r="B320" s="175"/>
      <c r="C320" s="176"/>
      <c r="D320" s="14" t="s">
        <v>262</v>
      </c>
      <c r="E320" s="4">
        <v>5309</v>
      </c>
      <c r="F320" s="4">
        <v>5500</v>
      </c>
      <c r="G320" s="4">
        <v>2500</v>
      </c>
      <c r="H320" s="5">
        <v>5000</v>
      </c>
      <c r="I320" s="5">
        <v>5000</v>
      </c>
    </row>
    <row r="321" spans="1:9" ht="24" customHeight="1">
      <c r="A321" s="177" t="s">
        <v>160</v>
      </c>
      <c r="B321" s="178"/>
      <c r="C321" s="179"/>
      <c r="D321" s="34" t="s">
        <v>263</v>
      </c>
      <c r="E321" s="40">
        <f t="shared" ref="E321:I324" si="247">SUM(E322)</f>
        <v>2654</v>
      </c>
      <c r="F321" s="40">
        <f t="shared" si="247"/>
        <v>5731</v>
      </c>
      <c r="G321" s="40">
        <f t="shared" si="247"/>
        <v>2655</v>
      </c>
      <c r="H321" s="40">
        <f t="shared" si="247"/>
        <v>2700</v>
      </c>
      <c r="I321" s="40">
        <f t="shared" si="247"/>
        <v>2700</v>
      </c>
    </row>
    <row r="322" spans="1:9" ht="24" customHeight="1">
      <c r="A322" s="180" t="s">
        <v>122</v>
      </c>
      <c r="B322" s="181"/>
      <c r="C322" s="182"/>
      <c r="D322" s="35" t="s">
        <v>264</v>
      </c>
      <c r="E322" s="37">
        <f t="shared" si="247"/>
        <v>2654</v>
      </c>
      <c r="F322" s="37">
        <f t="shared" si="247"/>
        <v>5731</v>
      </c>
      <c r="G322" s="37">
        <f t="shared" si="247"/>
        <v>2655</v>
      </c>
      <c r="H322" s="37">
        <f t="shared" si="247"/>
        <v>2700</v>
      </c>
      <c r="I322" s="37">
        <f t="shared" si="247"/>
        <v>2700</v>
      </c>
    </row>
    <row r="323" spans="1:9" ht="15" customHeight="1">
      <c r="A323" s="171" t="s">
        <v>123</v>
      </c>
      <c r="B323" s="172"/>
      <c r="C323" s="173"/>
      <c r="D323" s="17" t="s">
        <v>124</v>
      </c>
      <c r="E323" s="3">
        <f t="shared" si="247"/>
        <v>2654</v>
      </c>
      <c r="F323" s="3">
        <f t="shared" si="247"/>
        <v>5731</v>
      </c>
      <c r="G323" s="3">
        <f t="shared" si="247"/>
        <v>2655</v>
      </c>
      <c r="H323" s="3">
        <f t="shared" si="247"/>
        <v>2700</v>
      </c>
      <c r="I323" s="3">
        <f t="shared" si="247"/>
        <v>2700</v>
      </c>
    </row>
    <row r="324" spans="1:9" ht="15" customHeight="1">
      <c r="A324" s="168">
        <v>3</v>
      </c>
      <c r="B324" s="169"/>
      <c r="C324" s="170"/>
      <c r="D324" s="14" t="s">
        <v>23</v>
      </c>
      <c r="E324" s="3">
        <f t="shared" si="247"/>
        <v>2654</v>
      </c>
      <c r="F324" s="3">
        <f t="shared" si="247"/>
        <v>5731</v>
      </c>
      <c r="G324" s="3">
        <f t="shared" si="247"/>
        <v>2655</v>
      </c>
      <c r="H324" s="3">
        <f t="shared" si="247"/>
        <v>2700</v>
      </c>
      <c r="I324" s="3">
        <f t="shared" si="247"/>
        <v>2700</v>
      </c>
    </row>
    <row r="325" spans="1:9" ht="15" customHeight="1">
      <c r="A325" s="174">
        <v>32</v>
      </c>
      <c r="B325" s="175"/>
      <c r="C325" s="176"/>
      <c r="D325" s="14" t="s">
        <v>34</v>
      </c>
      <c r="E325" s="4">
        <v>2654</v>
      </c>
      <c r="F325" s="4">
        <v>5731</v>
      </c>
      <c r="G325" s="4">
        <v>2655</v>
      </c>
      <c r="H325" s="5">
        <v>2700</v>
      </c>
      <c r="I325" s="5">
        <v>2700</v>
      </c>
    </row>
    <row r="326" spans="1:9" ht="25.5" customHeight="1">
      <c r="A326" s="177" t="s">
        <v>164</v>
      </c>
      <c r="B326" s="178"/>
      <c r="C326" s="179"/>
      <c r="D326" s="34" t="s">
        <v>265</v>
      </c>
      <c r="E326" s="40">
        <f t="shared" ref="E326:I328" si="248">SUM(E327)</f>
        <v>664</v>
      </c>
      <c r="F326" s="40">
        <f t="shared" si="248"/>
        <v>12135</v>
      </c>
      <c r="G326" s="40">
        <f t="shared" si="248"/>
        <v>10635</v>
      </c>
      <c r="H326" s="40">
        <f t="shared" si="248"/>
        <v>3620</v>
      </c>
      <c r="I326" s="40">
        <f t="shared" si="248"/>
        <v>3620</v>
      </c>
    </row>
    <row r="327" spans="1:9" ht="29.25" customHeight="1">
      <c r="A327" s="180" t="s">
        <v>122</v>
      </c>
      <c r="B327" s="181"/>
      <c r="C327" s="182"/>
      <c r="D327" s="35" t="s">
        <v>266</v>
      </c>
      <c r="E327" s="37">
        <f t="shared" ref="E327:H327" si="249">SUM(E328)+E335</f>
        <v>664</v>
      </c>
      <c r="F327" s="37">
        <f t="shared" si="249"/>
        <v>12135</v>
      </c>
      <c r="G327" s="37">
        <f t="shared" si="249"/>
        <v>10635</v>
      </c>
      <c r="H327" s="37">
        <f t="shared" si="249"/>
        <v>3620</v>
      </c>
      <c r="I327" s="37">
        <f t="shared" ref="I327" si="250">SUM(I328)+I335</f>
        <v>3620</v>
      </c>
    </row>
    <row r="328" spans="1:9" ht="15" customHeight="1">
      <c r="A328" s="171" t="s">
        <v>123</v>
      </c>
      <c r="B328" s="172"/>
      <c r="C328" s="173"/>
      <c r="D328" s="17" t="s">
        <v>124</v>
      </c>
      <c r="E328" s="3">
        <f t="shared" si="248"/>
        <v>664</v>
      </c>
      <c r="F328" s="3">
        <f t="shared" si="248"/>
        <v>3065</v>
      </c>
      <c r="G328" s="3">
        <f t="shared" si="248"/>
        <v>4060</v>
      </c>
      <c r="H328" s="3">
        <f t="shared" si="248"/>
        <v>3620</v>
      </c>
      <c r="I328" s="3">
        <f t="shared" si="248"/>
        <v>3620</v>
      </c>
    </row>
    <row r="329" spans="1:9">
      <c r="A329" s="168">
        <v>3</v>
      </c>
      <c r="B329" s="169"/>
      <c r="C329" s="170"/>
      <c r="D329" s="14" t="s">
        <v>23</v>
      </c>
      <c r="E329" s="3">
        <f t="shared" ref="E329" si="251">SUM(E330:E334)</f>
        <v>664</v>
      </c>
      <c r="F329" s="3">
        <f>SUM(F330:F334)</f>
        <v>3065</v>
      </c>
      <c r="G329" s="3">
        <f t="shared" ref="G329:H329" si="252">SUM(G330:G334)</f>
        <v>4060</v>
      </c>
      <c r="H329" s="3">
        <f t="shared" si="252"/>
        <v>3620</v>
      </c>
      <c r="I329" s="3">
        <f t="shared" ref="I329" si="253">SUM(I330:I334)</f>
        <v>3620</v>
      </c>
    </row>
    <row r="330" spans="1:9">
      <c r="A330" s="174">
        <v>31</v>
      </c>
      <c r="B330" s="175"/>
      <c r="C330" s="176"/>
      <c r="D330" s="14" t="s">
        <v>24</v>
      </c>
      <c r="E330" s="3">
        <v>0</v>
      </c>
      <c r="F330" s="3">
        <v>765</v>
      </c>
      <c r="G330" s="3">
        <v>800</v>
      </c>
      <c r="H330" s="3">
        <v>1700</v>
      </c>
      <c r="I330" s="3">
        <v>1700</v>
      </c>
    </row>
    <row r="331" spans="1:9">
      <c r="A331" s="174">
        <v>32</v>
      </c>
      <c r="B331" s="175"/>
      <c r="C331" s="176"/>
      <c r="D331" s="14" t="s">
        <v>34</v>
      </c>
      <c r="E331" s="3">
        <v>0</v>
      </c>
      <c r="F331" s="3">
        <v>200</v>
      </c>
      <c r="G331" s="3">
        <v>1050</v>
      </c>
      <c r="H331" s="3">
        <v>1100</v>
      </c>
      <c r="I331" s="3">
        <v>1100</v>
      </c>
    </row>
    <row r="332" spans="1:9">
      <c r="A332" s="48"/>
      <c r="B332" s="49"/>
      <c r="C332" s="50">
        <v>34</v>
      </c>
      <c r="D332" s="14" t="s">
        <v>95</v>
      </c>
      <c r="E332" s="3">
        <v>0</v>
      </c>
      <c r="F332" s="3">
        <v>200</v>
      </c>
      <c r="G332" s="3">
        <v>110</v>
      </c>
      <c r="H332" s="3">
        <v>120</v>
      </c>
      <c r="I332" s="3">
        <v>120</v>
      </c>
    </row>
    <row r="333" spans="1:9">
      <c r="A333" s="48"/>
      <c r="B333" s="49"/>
      <c r="C333" s="50">
        <v>37</v>
      </c>
      <c r="D333" s="14" t="s">
        <v>98</v>
      </c>
      <c r="E333" s="3">
        <v>0</v>
      </c>
      <c r="F333" s="3">
        <v>500</v>
      </c>
      <c r="G333" s="3">
        <v>600</v>
      </c>
      <c r="H333" s="3">
        <v>700</v>
      </c>
      <c r="I333" s="3">
        <v>700</v>
      </c>
    </row>
    <row r="334" spans="1:9">
      <c r="A334" s="174">
        <v>38</v>
      </c>
      <c r="B334" s="175"/>
      <c r="C334" s="176"/>
      <c r="D334" s="14" t="s">
        <v>99</v>
      </c>
      <c r="E334" s="3">
        <v>664</v>
      </c>
      <c r="F334" s="3">
        <v>1400</v>
      </c>
      <c r="G334" s="3">
        <v>1500</v>
      </c>
      <c r="H334" s="3"/>
      <c r="I334" s="3"/>
    </row>
    <row r="335" spans="1:9" ht="26.25" customHeight="1">
      <c r="A335" s="171" t="s">
        <v>127</v>
      </c>
      <c r="B335" s="172"/>
      <c r="C335" s="173"/>
      <c r="D335" s="17" t="s">
        <v>128</v>
      </c>
      <c r="E335" s="3">
        <f t="shared" ref="E335:I336" si="254">SUM(E336)</f>
        <v>0</v>
      </c>
      <c r="F335" s="3">
        <f t="shared" si="254"/>
        <v>9070</v>
      </c>
      <c r="G335" s="3">
        <f t="shared" si="254"/>
        <v>6575</v>
      </c>
      <c r="H335" s="3">
        <f t="shared" si="254"/>
        <v>0</v>
      </c>
      <c r="I335" s="3">
        <f t="shared" si="254"/>
        <v>0</v>
      </c>
    </row>
    <row r="336" spans="1:9">
      <c r="A336" s="168">
        <v>4</v>
      </c>
      <c r="B336" s="169"/>
      <c r="C336" s="170"/>
      <c r="D336" s="14" t="s">
        <v>283</v>
      </c>
      <c r="E336" s="3">
        <f t="shared" si="254"/>
        <v>0</v>
      </c>
      <c r="F336" s="3">
        <f t="shared" si="254"/>
        <v>9070</v>
      </c>
      <c r="G336" s="3">
        <f t="shared" si="254"/>
        <v>6575</v>
      </c>
      <c r="H336" s="3">
        <f t="shared" si="254"/>
        <v>0</v>
      </c>
      <c r="I336" s="3">
        <f t="shared" si="254"/>
        <v>0</v>
      </c>
    </row>
    <row r="337" spans="1:9" ht="28.5" customHeight="1">
      <c r="A337" s="174">
        <v>42</v>
      </c>
      <c r="B337" s="175"/>
      <c r="C337" s="176"/>
      <c r="D337" s="14" t="s">
        <v>282</v>
      </c>
      <c r="E337" s="51">
        <v>0</v>
      </c>
      <c r="F337" s="51">
        <v>9070</v>
      </c>
      <c r="G337" s="3">
        <v>6575</v>
      </c>
      <c r="H337" s="3"/>
      <c r="I337" s="3"/>
    </row>
    <row r="338" spans="1:9" ht="25.5" customHeight="1">
      <c r="A338" s="177" t="s">
        <v>267</v>
      </c>
      <c r="B338" s="178"/>
      <c r="C338" s="179"/>
      <c r="D338" s="34" t="s">
        <v>277</v>
      </c>
      <c r="E338" s="40">
        <f t="shared" ref="E338" si="255">SUM(E339)</f>
        <v>4645</v>
      </c>
      <c r="F338" s="40">
        <f t="shared" ref="F338" si="256">SUM(F339)</f>
        <v>4500</v>
      </c>
      <c r="G338" s="40">
        <f t="shared" ref="G338" si="257">SUM(G339)</f>
        <v>6500</v>
      </c>
      <c r="H338" s="40">
        <f t="shared" ref="H338:I338" si="258">SUM(H339)</f>
        <v>6600</v>
      </c>
      <c r="I338" s="40">
        <f t="shared" si="258"/>
        <v>6600</v>
      </c>
    </row>
    <row r="339" spans="1:9" ht="26.4">
      <c r="A339" s="180" t="s">
        <v>122</v>
      </c>
      <c r="B339" s="181"/>
      <c r="C339" s="182"/>
      <c r="D339" s="35" t="s">
        <v>268</v>
      </c>
      <c r="E339" s="37">
        <f t="shared" ref="E339:I341" si="259">SUM(E340)</f>
        <v>4645</v>
      </c>
      <c r="F339" s="37">
        <f t="shared" si="259"/>
        <v>4500</v>
      </c>
      <c r="G339" s="37">
        <f t="shared" si="259"/>
        <v>6500</v>
      </c>
      <c r="H339" s="37">
        <f t="shared" si="259"/>
        <v>6600</v>
      </c>
      <c r="I339" s="37">
        <f t="shared" si="259"/>
        <v>6600</v>
      </c>
    </row>
    <row r="340" spans="1:9" ht="15" customHeight="1">
      <c r="A340" s="171" t="s">
        <v>123</v>
      </c>
      <c r="B340" s="172"/>
      <c r="C340" s="173"/>
      <c r="D340" s="17" t="s">
        <v>124</v>
      </c>
      <c r="E340" s="3">
        <f t="shared" si="259"/>
        <v>4645</v>
      </c>
      <c r="F340" s="3">
        <f t="shared" si="259"/>
        <v>4500</v>
      </c>
      <c r="G340" s="3">
        <f t="shared" si="259"/>
        <v>6500</v>
      </c>
      <c r="H340" s="3">
        <f t="shared" si="259"/>
        <v>6600</v>
      </c>
      <c r="I340" s="3">
        <f t="shared" si="259"/>
        <v>6600</v>
      </c>
    </row>
    <row r="341" spans="1:9">
      <c r="A341" s="168">
        <v>3</v>
      </c>
      <c r="B341" s="169"/>
      <c r="C341" s="170"/>
      <c r="D341" s="14" t="s">
        <v>23</v>
      </c>
      <c r="E341" s="3">
        <f t="shared" si="259"/>
        <v>4645</v>
      </c>
      <c r="F341" s="3">
        <f t="shared" si="259"/>
        <v>4500</v>
      </c>
      <c r="G341" s="3">
        <f t="shared" si="259"/>
        <v>6500</v>
      </c>
      <c r="H341" s="3">
        <f t="shared" si="259"/>
        <v>6600</v>
      </c>
      <c r="I341" s="3">
        <f t="shared" si="259"/>
        <v>6600</v>
      </c>
    </row>
    <row r="342" spans="1:9" ht="15.75" customHeight="1">
      <c r="A342" s="174">
        <v>32</v>
      </c>
      <c r="B342" s="175"/>
      <c r="C342" s="176"/>
      <c r="D342" s="14" t="s">
        <v>34</v>
      </c>
      <c r="E342" s="3">
        <v>4645</v>
      </c>
      <c r="F342" s="3">
        <v>4500</v>
      </c>
      <c r="G342" s="3">
        <v>6500</v>
      </c>
      <c r="H342" s="3">
        <v>6600</v>
      </c>
      <c r="I342" s="3">
        <v>6600</v>
      </c>
    </row>
    <row r="343" spans="1:9" ht="25.5" customHeight="1">
      <c r="A343" s="177" t="s">
        <v>276</v>
      </c>
      <c r="B343" s="178"/>
      <c r="C343" s="179"/>
      <c r="D343" s="34" t="s">
        <v>231</v>
      </c>
      <c r="E343" s="40">
        <f t="shared" ref="E343:I349" si="260">SUM(E344)</f>
        <v>0</v>
      </c>
      <c r="F343" s="40">
        <f t="shared" si="260"/>
        <v>5000</v>
      </c>
      <c r="G343" s="40">
        <f t="shared" si="260"/>
        <v>6300</v>
      </c>
      <c r="H343" s="40">
        <f t="shared" si="260"/>
        <v>1300</v>
      </c>
      <c r="I343" s="40">
        <f t="shared" si="260"/>
        <v>1300</v>
      </c>
    </row>
    <row r="344" spans="1:9" ht="25.5" customHeight="1">
      <c r="A344" s="180" t="s">
        <v>129</v>
      </c>
      <c r="B344" s="181"/>
      <c r="C344" s="182"/>
      <c r="D344" s="35" t="s">
        <v>232</v>
      </c>
      <c r="E344" s="37">
        <f>SUM(E345+E348)</f>
        <v>0</v>
      </c>
      <c r="F344" s="37">
        <f>SUM(F345+F348)</f>
        <v>5000</v>
      </c>
      <c r="G344" s="37">
        <f>SUM(G345+G348)</f>
        <v>6300</v>
      </c>
      <c r="H344" s="37">
        <f>SUM(H345+H348)</f>
        <v>1300</v>
      </c>
      <c r="I344" s="37">
        <f>SUM(I345+I348)</f>
        <v>1300</v>
      </c>
    </row>
    <row r="345" spans="1:9" ht="24.75" customHeight="1">
      <c r="A345" s="171" t="s">
        <v>237</v>
      </c>
      <c r="B345" s="172"/>
      <c r="C345" s="173"/>
      <c r="D345" s="17" t="s">
        <v>240</v>
      </c>
      <c r="E345" s="3">
        <f t="shared" si="260"/>
        <v>0</v>
      </c>
      <c r="F345" s="3">
        <f t="shared" si="260"/>
        <v>5000</v>
      </c>
      <c r="G345" s="3">
        <f t="shared" si="260"/>
        <v>5000</v>
      </c>
      <c r="H345" s="3">
        <f t="shared" si="260"/>
        <v>0</v>
      </c>
      <c r="I345" s="3">
        <f t="shared" si="260"/>
        <v>0</v>
      </c>
    </row>
    <row r="346" spans="1:9">
      <c r="A346" s="168">
        <v>4</v>
      </c>
      <c r="B346" s="169"/>
      <c r="C346" s="170"/>
      <c r="D346" s="14" t="s">
        <v>202</v>
      </c>
      <c r="E346" s="3">
        <f t="shared" si="260"/>
        <v>0</v>
      </c>
      <c r="F346" s="3">
        <f t="shared" si="260"/>
        <v>5000</v>
      </c>
      <c r="G346" s="3">
        <f t="shared" si="260"/>
        <v>5000</v>
      </c>
      <c r="H346" s="3">
        <f t="shared" si="260"/>
        <v>0</v>
      </c>
      <c r="I346" s="3">
        <f t="shared" si="260"/>
        <v>0</v>
      </c>
    </row>
    <row r="347" spans="1:9" ht="26.4">
      <c r="A347" s="174">
        <v>41</v>
      </c>
      <c r="B347" s="175"/>
      <c r="C347" s="176"/>
      <c r="D347" s="14" t="s">
        <v>233</v>
      </c>
      <c r="E347" s="4">
        <v>0</v>
      </c>
      <c r="F347" s="4">
        <v>5000</v>
      </c>
      <c r="G347" s="4">
        <v>5000</v>
      </c>
      <c r="H347" s="5"/>
      <c r="I347" s="5"/>
    </row>
    <row r="348" spans="1:9" ht="25.5" customHeight="1">
      <c r="A348" s="171" t="s">
        <v>127</v>
      </c>
      <c r="B348" s="172"/>
      <c r="C348" s="173"/>
      <c r="D348" s="17" t="s">
        <v>52</v>
      </c>
      <c r="E348" s="3">
        <f t="shared" si="260"/>
        <v>0</v>
      </c>
      <c r="F348" s="3">
        <f t="shared" si="260"/>
        <v>0</v>
      </c>
      <c r="G348" s="3">
        <f t="shared" si="260"/>
        <v>1300</v>
      </c>
      <c r="H348" s="3">
        <f t="shared" si="260"/>
        <v>1300</v>
      </c>
      <c r="I348" s="3">
        <f t="shared" si="260"/>
        <v>1300</v>
      </c>
    </row>
    <row r="349" spans="1:9">
      <c r="A349" s="168">
        <v>4</v>
      </c>
      <c r="B349" s="169"/>
      <c r="C349" s="170"/>
      <c r="D349" s="14" t="s">
        <v>202</v>
      </c>
      <c r="E349" s="3">
        <f t="shared" si="260"/>
        <v>0</v>
      </c>
      <c r="F349" s="3">
        <f t="shared" si="260"/>
        <v>0</v>
      </c>
      <c r="G349" s="3">
        <f t="shared" si="260"/>
        <v>1300</v>
      </c>
      <c r="H349" s="3">
        <f t="shared" si="260"/>
        <v>1300</v>
      </c>
      <c r="I349" s="3">
        <f t="shared" si="260"/>
        <v>1300</v>
      </c>
    </row>
    <row r="350" spans="1:9" ht="26.4">
      <c r="A350" s="174">
        <v>41</v>
      </c>
      <c r="B350" s="175"/>
      <c r="C350" s="176"/>
      <c r="D350" s="14" t="s">
        <v>233</v>
      </c>
      <c r="E350" s="4">
        <v>0</v>
      </c>
      <c r="F350" s="4">
        <v>0</v>
      </c>
      <c r="G350" s="4">
        <v>1300</v>
      </c>
      <c r="H350" s="5">
        <v>1300</v>
      </c>
      <c r="I350" s="5">
        <v>1300</v>
      </c>
    </row>
    <row r="351" spans="1:9">
      <c r="A351" s="43"/>
      <c r="B351" s="43"/>
      <c r="C351" s="43"/>
      <c r="D351" s="44"/>
      <c r="E351" s="45"/>
      <c r="F351" s="45"/>
      <c r="G351" s="45"/>
      <c r="H351" s="46"/>
    </row>
    <row r="352" spans="1:9">
      <c r="A352" s="43"/>
      <c r="B352" s="43"/>
      <c r="C352" s="43"/>
      <c r="D352" s="44"/>
      <c r="E352" s="45"/>
      <c r="F352" s="45"/>
      <c r="G352" s="45"/>
      <c r="H352" s="46"/>
    </row>
    <row r="353" spans="1:8" ht="15.6">
      <c r="A353" s="203" t="s">
        <v>115</v>
      </c>
      <c r="B353" s="203"/>
      <c r="C353" s="203"/>
      <c r="D353" s="203"/>
      <c r="E353" s="203"/>
      <c r="F353" s="203"/>
      <c r="G353" s="203"/>
      <c r="H353" s="203"/>
    </row>
    <row r="354" spans="1:8" ht="15.6">
      <c r="A354" s="203" t="s">
        <v>116</v>
      </c>
      <c r="B354" s="203"/>
      <c r="C354" s="203"/>
      <c r="D354" s="203"/>
      <c r="E354" s="203"/>
      <c r="F354" s="203"/>
      <c r="G354" s="203"/>
      <c r="H354" s="203"/>
    </row>
    <row r="355" spans="1:8">
      <c r="A355" s="167" t="s">
        <v>301</v>
      </c>
      <c r="B355" s="167"/>
      <c r="C355" s="167"/>
      <c r="D355" s="167"/>
      <c r="E355" s="167"/>
      <c r="F355" s="167"/>
      <c r="G355" s="167"/>
      <c r="H355" s="167"/>
    </row>
    <row r="356" spans="1:8">
      <c r="A356" s="156"/>
      <c r="B356" s="156"/>
      <c r="C356" s="156"/>
      <c r="D356" s="156"/>
      <c r="E356" s="156"/>
      <c r="F356" s="156"/>
      <c r="G356" s="156"/>
      <c r="H356" s="156"/>
    </row>
    <row r="357" spans="1:8" ht="42.75" customHeight="1">
      <c r="A357" s="204" t="s">
        <v>302</v>
      </c>
      <c r="B357" s="205"/>
      <c r="C357" s="205"/>
      <c r="D357" s="205"/>
      <c r="E357" s="205"/>
      <c r="F357" s="205"/>
    </row>
    <row r="358" spans="1:8">
      <c r="E358" s="201" t="s">
        <v>117</v>
      </c>
      <c r="F358" s="202"/>
    </row>
    <row r="359" spans="1:8">
      <c r="E359" s="202" t="s">
        <v>118</v>
      </c>
      <c r="F359" s="202"/>
    </row>
  </sheetData>
  <mergeCells count="353">
    <mergeCell ref="A347:C347"/>
    <mergeCell ref="A334:C334"/>
    <mergeCell ref="A330:C330"/>
    <mergeCell ref="A284:C284"/>
    <mergeCell ref="A285:C285"/>
    <mergeCell ref="A286:C286"/>
    <mergeCell ref="A287:C287"/>
    <mergeCell ref="A288:C288"/>
    <mergeCell ref="A289:C289"/>
    <mergeCell ref="A323:C323"/>
    <mergeCell ref="A326:C326"/>
    <mergeCell ref="A327:C327"/>
    <mergeCell ref="A325:C325"/>
    <mergeCell ref="A343:C343"/>
    <mergeCell ref="A344:C344"/>
    <mergeCell ref="A316:C316"/>
    <mergeCell ref="A315:C315"/>
    <mergeCell ref="A328:C328"/>
    <mergeCell ref="A329:C329"/>
    <mergeCell ref="A331:C331"/>
    <mergeCell ref="A319:C319"/>
    <mergeCell ref="A320:C320"/>
    <mergeCell ref="A321:C321"/>
    <mergeCell ref="A301:C301"/>
    <mergeCell ref="A348:C348"/>
    <mergeCell ref="A349:C349"/>
    <mergeCell ref="A350:C350"/>
    <mergeCell ref="A335:C335"/>
    <mergeCell ref="A336:C336"/>
    <mergeCell ref="A290:C290"/>
    <mergeCell ref="A291:C291"/>
    <mergeCell ref="A292:C292"/>
    <mergeCell ref="A293:C293"/>
    <mergeCell ref="A294:C294"/>
    <mergeCell ref="A295:C295"/>
    <mergeCell ref="A296:C296"/>
    <mergeCell ref="A305:C305"/>
    <mergeCell ref="A306:C306"/>
    <mergeCell ref="A297:C297"/>
    <mergeCell ref="A298:C298"/>
    <mergeCell ref="A299:C299"/>
    <mergeCell ref="A300:C300"/>
    <mergeCell ref="A337:C337"/>
    <mergeCell ref="A338:C338"/>
    <mergeCell ref="A339:C339"/>
    <mergeCell ref="A340:C340"/>
    <mergeCell ref="A341:C341"/>
    <mergeCell ref="A322:C322"/>
    <mergeCell ref="A115:C115"/>
    <mergeCell ref="A93:C93"/>
    <mergeCell ref="A270:C270"/>
    <mergeCell ref="A271:C271"/>
    <mergeCell ref="A272:C272"/>
    <mergeCell ref="A94:C94"/>
    <mergeCell ref="A104:C104"/>
    <mergeCell ref="A98:C98"/>
    <mergeCell ref="A281:C281"/>
    <mergeCell ref="A99:C99"/>
    <mergeCell ref="A121:C121"/>
    <mergeCell ref="A122:C122"/>
    <mergeCell ref="A123:C123"/>
    <mergeCell ref="A124:C124"/>
    <mergeCell ref="A125:C125"/>
    <mergeCell ref="A116:C116"/>
    <mergeCell ref="A117:C117"/>
    <mergeCell ref="A118:C118"/>
    <mergeCell ref="A119:C119"/>
    <mergeCell ref="A120:C120"/>
    <mergeCell ref="A100:C100"/>
    <mergeCell ref="A101:C101"/>
    <mergeCell ref="A102:C102"/>
    <mergeCell ref="A103:C103"/>
    <mergeCell ref="A89:C89"/>
    <mergeCell ref="A90:C90"/>
    <mergeCell ref="A91:C91"/>
    <mergeCell ref="A92:C92"/>
    <mergeCell ref="A83:C83"/>
    <mergeCell ref="A84:C84"/>
    <mergeCell ref="A85:C85"/>
    <mergeCell ref="A86:C86"/>
    <mergeCell ref="A87:C87"/>
    <mergeCell ref="E359:F359"/>
    <mergeCell ref="A13:C13"/>
    <mergeCell ref="A14:C14"/>
    <mergeCell ref="A15:C15"/>
    <mergeCell ref="A16:C16"/>
    <mergeCell ref="A17:C17"/>
    <mergeCell ref="A18:C18"/>
    <mergeCell ref="A19:C19"/>
    <mergeCell ref="A153:C153"/>
    <mergeCell ref="A20:C20"/>
    <mergeCell ref="A22:C22"/>
    <mergeCell ref="A23:C23"/>
    <mergeCell ref="A30:C30"/>
    <mergeCell ref="A21:C21"/>
    <mergeCell ref="A353:H353"/>
    <mergeCell ref="A357:F357"/>
    <mergeCell ref="A35:C35"/>
    <mergeCell ref="A36:C36"/>
    <mergeCell ref="A37:C37"/>
    <mergeCell ref="A38:C38"/>
    <mergeCell ref="A39:C39"/>
    <mergeCell ref="A49:C49"/>
    <mergeCell ref="A50:C50"/>
    <mergeCell ref="A304:C304"/>
    <mergeCell ref="E358:F358"/>
    <mergeCell ref="A354:H354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342:C342"/>
    <mergeCell ref="A263:C263"/>
    <mergeCell ref="A264:C264"/>
    <mergeCell ref="A324:C324"/>
    <mergeCell ref="A52:C52"/>
    <mergeCell ref="A53:C53"/>
    <mergeCell ref="A78:C78"/>
    <mergeCell ref="A82:C82"/>
    <mergeCell ref="A54:C54"/>
    <mergeCell ref="A55:C55"/>
    <mergeCell ref="A56:C56"/>
    <mergeCell ref="A105:C105"/>
    <mergeCell ref="A88:C88"/>
    <mergeCell ref="A57:C57"/>
    <mergeCell ref="A5:C5"/>
    <mergeCell ref="A11:C11"/>
    <mergeCell ref="A12:C12"/>
    <mergeCell ref="A3:H3"/>
    <mergeCell ref="A1:H1"/>
    <mergeCell ref="A2:H2"/>
    <mergeCell ref="A7:C7"/>
    <mergeCell ref="A8:C8"/>
    <mergeCell ref="A9:C9"/>
    <mergeCell ref="A10:C10"/>
    <mergeCell ref="A24:C24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51:C51"/>
    <mergeCell ref="A6:D6"/>
    <mergeCell ref="A58:C58"/>
    <mergeCell ref="A59:C59"/>
    <mergeCell ref="A69:C69"/>
    <mergeCell ref="A70:C70"/>
    <mergeCell ref="A71:C71"/>
    <mergeCell ref="A72:C72"/>
    <mergeCell ref="A76:C76"/>
    <mergeCell ref="A77:C77"/>
    <mergeCell ref="A97:C97"/>
    <mergeCell ref="A73:C73"/>
    <mergeCell ref="A74:C74"/>
    <mergeCell ref="A60:C60"/>
    <mergeCell ref="A61:C61"/>
    <mergeCell ref="A62:C62"/>
    <mergeCell ref="A63:C63"/>
    <mergeCell ref="A64:C64"/>
    <mergeCell ref="A68:C68"/>
    <mergeCell ref="A65:C65"/>
    <mergeCell ref="A66:C66"/>
    <mergeCell ref="A67:C67"/>
    <mergeCell ref="A75:C75"/>
    <mergeCell ref="A95:C95"/>
    <mergeCell ref="A96:C96"/>
    <mergeCell ref="A79:C79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52:C152"/>
    <mergeCell ref="A146:C146"/>
    <mergeCell ref="A147:C147"/>
    <mergeCell ref="A133:C133"/>
    <mergeCell ref="A134:C134"/>
    <mergeCell ref="A135:C135"/>
    <mergeCell ref="A136:C136"/>
    <mergeCell ref="A137:C137"/>
    <mergeCell ref="A127:C127"/>
    <mergeCell ref="A128:C128"/>
    <mergeCell ref="A130:C130"/>
    <mergeCell ref="A131:C131"/>
    <mergeCell ref="A132:C132"/>
    <mergeCell ref="A129:C129"/>
    <mergeCell ref="A148:C148"/>
    <mergeCell ref="A149:C149"/>
    <mergeCell ref="A150:C150"/>
    <mergeCell ref="A151:C151"/>
    <mergeCell ref="A126:C126"/>
    <mergeCell ref="A142:C142"/>
    <mergeCell ref="A143:C143"/>
    <mergeCell ref="A144:C144"/>
    <mergeCell ref="A145:C145"/>
    <mergeCell ref="A138:C138"/>
    <mergeCell ref="A139:C139"/>
    <mergeCell ref="A140:C140"/>
    <mergeCell ref="A141:C141"/>
    <mergeCell ref="A160:C160"/>
    <mergeCell ref="A159:C159"/>
    <mergeCell ref="A161:C161"/>
    <mergeCell ref="A162:C162"/>
    <mergeCell ref="A163:C163"/>
    <mergeCell ref="A154:C154"/>
    <mergeCell ref="A155:C155"/>
    <mergeCell ref="A156:C156"/>
    <mergeCell ref="A157:C157"/>
    <mergeCell ref="A158:C158"/>
    <mergeCell ref="A194:C194"/>
    <mergeCell ref="A173:C173"/>
    <mergeCell ref="A174:C174"/>
    <mergeCell ref="A175:C175"/>
    <mergeCell ref="A176:C176"/>
    <mergeCell ref="A177:C177"/>
    <mergeCell ref="A164:C164"/>
    <mergeCell ref="A165:C165"/>
    <mergeCell ref="A166:C166"/>
    <mergeCell ref="A167:C167"/>
    <mergeCell ref="A168:C168"/>
    <mergeCell ref="A172:C172"/>
    <mergeCell ref="A169:C169"/>
    <mergeCell ref="A170:C170"/>
    <mergeCell ref="A171:C171"/>
    <mergeCell ref="A187:C187"/>
    <mergeCell ref="A178:C178"/>
    <mergeCell ref="A179:C179"/>
    <mergeCell ref="A180:C180"/>
    <mergeCell ref="A181:C181"/>
    <mergeCell ref="A182:C182"/>
    <mergeCell ref="A225:C225"/>
    <mergeCell ref="A217:C217"/>
    <mergeCell ref="A218:C218"/>
    <mergeCell ref="A222:C222"/>
    <mergeCell ref="A223:C223"/>
    <mergeCell ref="A224:C224"/>
    <mergeCell ref="A188:C188"/>
    <mergeCell ref="A189:C189"/>
    <mergeCell ref="A199:C199"/>
    <mergeCell ref="A215:C215"/>
    <mergeCell ref="A216:C216"/>
    <mergeCell ref="A205:C205"/>
    <mergeCell ref="A212:C212"/>
    <mergeCell ref="A213:C213"/>
    <mergeCell ref="A190:C190"/>
    <mergeCell ref="A191:C191"/>
    <mergeCell ref="A192:C192"/>
    <mergeCell ref="A193:C193"/>
    <mergeCell ref="A241:C241"/>
    <mergeCell ref="A226:C226"/>
    <mergeCell ref="A227:C227"/>
    <mergeCell ref="A228:C228"/>
    <mergeCell ref="A229:C229"/>
    <mergeCell ref="A230:C230"/>
    <mergeCell ref="A80:C80"/>
    <mergeCell ref="A81:C81"/>
    <mergeCell ref="A214:C214"/>
    <mergeCell ref="A207:C207"/>
    <mergeCell ref="A208:C208"/>
    <mergeCell ref="A209:C209"/>
    <mergeCell ref="A210:C210"/>
    <mergeCell ref="A206:C206"/>
    <mergeCell ref="A200:C200"/>
    <mergeCell ref="A201:C201"/>
    <mergeCell ref="A202:C202"/>
    <mergeCell ref="A203:C203"/>
    <mergeCell ref="A204:C204"/>
    <mergeCell ref="A211:C211"/>
    <mergeCell ref="A183:C183"/>
    <mergeCell ref="A184:C184"/>
    <mergeCell ref="A185:C185"/>
    <mergeCell ref="A186:C186"/>
    <mergeCell ref="A236:C236"/>
    <mergeCell ref="A237:C237"/>
    <mergeCell ref="A238:C238"/>
    <mergeCell ref="A239:C239"/>
    <mergeCell ref="A240:C240"/>
    <mergeCell ref="A231:C231"/>
    <mergeCell ref="A232:C232"/>
    <mergeCell ref="A233:C233"/>
    <mergeCell ref="A234:C234"/>
    <mergeCell ref="A235:C235"/>
    <mergeCell ref="A317:C317"/>
    <mergeCell ref="A318:C318"/>
    <mergeCell ref="A257:C257"/>
    <mergeCell ref="A245:C245"/>
    <mergeCell ref="A244:C244"/>
    <mergeCell ref="A313:C313"/>
    <mergeCell ref="A314:C314"/>
    <mergeCell ref="A302:C302"/>
    <mergeCell ref="A303:C303"/>
    <mergeCell ref="A279:C279"/>
    <mergeCell ref="A280:C280"/>
    <mergeCell ref="A282:C282"/>
    <mergeCell ref="A283:C283"/>
    <mergeCell ref="A275:C275"/>
    <mergeCell ref="A268:C268"/>
    <mergeCell ref="A269:C269"/>
    <mergeCell ref="A273:C273"/>
    <mergeCell ref="A274:C274"/>
    <mergeCell ref="A248:C248"/>
    <mergeCell ref="A249:C249"/>
    <mergeCell ref="A242:C242"/>
    <mergeCell ref="A243:C243"/>
    <mergeCell ref="A260:C260"/>
    <mergeCell ref="A307:C307"/>
    <mergeCell ref="A308:C308"/>
    <mergeCell ref="A309:C309"/>
    <mergeCell ref="A310:C310"/>
    <mergeCell ref="A311:C311"/>
    <mergeCell ref="A312:C312"/>
    <mergeCell ref="A262:C262"/>
    <mergeCell ref="A261:C261"/>
    <mergeCell ref="A265:C265"/>
    <mergeCell ref="A266:C266"/>
    <mergeCell ref="A267:C267"/>
    <mergeCell ref="A355:H356"/>
    <mergeCell ref="A346:C346"/>
    <mergeCell ref="A345:C345"/>
    <mergeCell ref="A258:C258"/>
    <mergeCell ref="A259:C259"/>
    <mergeCell ref="A195:C195"/>
    <mergeCell ref="A196:C196"/>
    <mergeCell ref="A197:C197"/>
    <mergeCell ref="A198:C198"/>
    <mergeCell ref="A276:C276"/>
    <mergeCell ref="A277:C277"/>
    <mergeCell ref="A278:C278"/>
    <mergeCell ref="A219:C219"/>
    <mergeCell ref="A220:C220"/>
    <mergeCell ref="A221:C221"/>
    <mergeCell ref="A251:C251"/>
    <mergeCell ref="A252:C252"/>
    <mergeCell ref="A250:C250"/>
    <mergeCell ref="A253:C253"/>
    <mergeCell ref="A254:C254"/>
    <mergeCell ref="A255:C255"/>
    <mergeCell ref="A256:C256"/>
    <mergeCell ref="A246:C246"/>
    <mergeCell ref="A247:C247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ŠIFRARNIK IZVORA FINANCIRANJA</vt:lpstr>
      <vt:lpstr>SAŽETAK</vt:lpstr>
      <vt:lpstr> Račun prihoda i rashoda</vt:lpstr>
      <vt:lpstr>Račun financiranja</vt:lpstr>
      <vt:lpstr>POSEBNI DIO</vt:lpstr>
      <vt:lpstr>'POSEBNI DIO'!Print_Titles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Tomislav Šolić</cp:lastModifiedBy>
  <cp:lastPrinted>2024-02-08T10:45:02Z</cp:lastPrinted>
  <dcterms:created xsi:type="dcterms:W3CDTF">2022-08-12T12:51:27Z</dcterms:created>
  <dcterms:modified xsi:type="dcterms:W3CDTF">2024-02-26T14:38:55Z</dcterms:modified>
</cp:coreProperties>
</file>